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a\Documents\H\RADA\IZVESTAJ O RADU ZA 2023.G\IZVESTAJ O RADU ZA 2023 ZA UO\"/>
    </mc:Choice>
  </mc:AlternateContent>
  <bookViews>
    <workbookView xWindow="0" yWindow="0" windowWidth="28725" windowHeight="12750"/>
  </bookViews>
  <sheets>
    <sheet name="01_01-31.12.2023" sheetId="1" r:id="rId1"/>
    <sheet name="Sheet1" sheetId="2" r:id="rId2"/>
  </sheets>
  <definedNames>
    <definedName name="_xlnm.Print_Area" localSheetId="0">'01_01-31.12.2023'!$A$1:$I$328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G203" i="1"/>
  <c r="H321" i="1"/>
  <c r="F319" i="1"/>
  <c r="F321" i="1" s="1"/>
  <c r="G319" i="1"/>
  <c r="F317" i="1"/>
  <c r="G317" i="1"/>
  <c r="F315" i="1"/>
  <c r="G315" i="1"/>
  <c r="F307" i="1"/>
  <c r="G307" i="1"/>
  <c r="F304" i="1"/>
  <c r="G304" i="1"/>
  <c r="F302" i="1"/>
  <c r="G302" i="1"/>
  <c r="F296" i="1"/>
  <c r="G296" i="1"/>
  <c r="F293" i="1"/>
  <c r="G293" i="1"/>
  <c r="F291" i="1"/>
  <c r="G291" i="1"/>
  <c r="F285" i="1"/>
  <c r="G285" i="1"/>
  <c r="F283" i="1"/>
  <c r="G283" i="1"/>
  <c r="F281" i="1"/>
  <c r="G281" i="1"/>
  <c r="F279" i="1"/>
  <c r="G279" i="1"/>
  <c r="F276" i="1"/>
  <c r="G276" i="1"/>
  <c r="G270" i="1"/>
  <c r="G267" i="1"/>
  <c r="G264" i="1"/>
  <c r="G262" i="1"/>
  <c r="G253" i="1"/>
  <c r="G251" i="1"/>
  <c r="G248" i="1"/>
  <c r="G246" i="1"/>
  <c r="I80" i="1"/>
  <c r="D317" i="1"/>
  <c r="I318" i="1"/>
  <c r="H318" i="1"/>
  <c r="E317" i="1"/>
  <c r="I316" i="1"/>
  <c r="H316" i="1"/>
  <c r="E315" i="1"/>
  <c r="D315" i="1"/>
  <c r="H315" i="1" s="1"/>
  <c r="H317" i="1" l="1"/>
  <c r="I317" i="1"/>
  <c r="I315" i="1"/>
  <c r="G256" i="1"/>
  <c r="E319" i="1"/>
  <c r="I319" i="1" s="1"/>
  <c r="D319" i="1"/>
  <c r="H319" i="1" s="1"/>
  <c r="H305" i="1"/>
  <c r="I292" i="1"/>
  <c r="I294" i="1"/>
  <c r="I295" i="1"/>
  <c r="H292" i="1"/>
  <c r="H294" i="1"/>
  <c r="H295" i="1"/>
  <c r="I278" i="1"/>
  <c r="I280" i="1"/>
  <c r="I282" i="1"/>
  <c r="I284" i="1"/>
  <c r="H277" i="1"/>
  <c r="H278" i="1"/>
  <c r="H280" i="1"/>
  <c r="H282" i="1"/>
  <c r="H284" i="1"/>
  <c r="I263" i="1"/>
  <c r="I265" i="1"/>
  <c r="I266" i="1"/>
  <c r="I268" i="1"/>
  <c r="I269" i="1"/>
  <c r="I247" i="1"/>
  <c r="I249" i="1"/>
  <c r="I250" i="1"/>
  <c r="I252" i="1"/>
  <c r="I254" i="1"/>
  <c r="I255" i="1"/>
  <c r="H129" i="1"/>
  <c r="I303" i="1"/>
  <c r="I305" i="1"/>
  <c r="I306" i="1"/>
  <c r="H263" i="1"/>
  <c r="H265" i="1"/>
  <c r="H266" i="1"/>
  <c r="H268" i="1"/>
  <c r="H269" i="1"/>
  <c r="I198" i="1"/>
  <c r="I200" i="1"/>
  <c r="I201" i="1"/>
  <c r="I202" i="1"/>
  <c r="I204" i="1"/>
  <c r="I205" i="1"/>
  <c r="I206" i="1"/>
  <c r="I207" i="1"/>
  <c r="I208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H198" i="1"/>
  <c r="H202" i="1"/>
  <c r="H205" i="1"/>
  <c r="H206" i="1"/>
  <c r="H207" i="1"/>
  <c r="H208" i="1"/>
  <c r="H211" i="1"/>
  <c r="H213" i="1"/>
  <c r="H214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I25" i="1"/>
  <c r="I26" i="1"/>
  <c r="I28" i="1"/>
  <c r="I29" i="1"/>
  <c r="I33" i="1"/>
  <c r="I34" i="1"/>
  <c r="I35" i="1"/>
  <c r="I36" i="1"/>
  <c r="I38" i="1"/>
  <c r="I40" i="1"/>
  <c r="I42" i="1"/>
  <c r="I43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9" i="1"/>
  <c r="I70" i="1"/>
  <c r="I72" i="1"/>
  <c r="I73" i="1"/>
  <c r="I74" i="1"/>
  <c r="I75" i="1"/>
  <c r="I76" i="1"/>
  <c r="I78" i="1"/>
  <c r="I81" i="1"/>
  <c r="I82" i="1"/>
  <c r="I83" i="1"/>
  <c r="I85" i="1"/>
  <c r="I86" i="1"/>
  <c r="I89" i="1"/>
  <c r="I90" i="1"/>
  <c r="I91" i="1"/>
  <c r="I92" i="1"/>
  <c r="I93" i="1"/>
  <c r="I94" i="1"/>
  <c r="I95" i="1"/>
  <c r="I97" i="1"/>
  <c r="I100" i="1"/>
  <c r="I103" i="1"/>
  <c r="I106" i="1"/>
  <c r="I108" i="1"/>
  <c r="I112" i="1"/>
  <c r="I113" i="1"/>
  <c r="I114" i="1"/>
  <c r="I115" i="1"/>
  <c r="I116" i="1"/>
  <c r="I117" i="1"/>
  <c r="I118" i="1"/>
  <c r="I120" i="1"/>
  <c r="I121" i="1"/>
  <c r="I122" i="1"/>
  <c r="I124" i="1"/>
  <c r="I129" i="1"/>
  <c r="I130" i="1"/>
  <c r="I131" i="1"/>
  <c r="I132" i="1"/>
  <c r="I135" i="1"/>
  <c r="I139" i="1"/>
  <c r="I141" i="1"/>
  <c r="I142" i="1"/>
  <c r="I143" i="1"/>
  <c r="I145" i="1"/>
  <c r="H25" i="1"/>
  <c r="H26" i="1"/>
  <c r="H28" i="1"/>
  <c r="H29" i="1"/>
  <c r="H31" i="1"/>
  <c r="H38" i="1"/>
  <c r="H40" i="1"/>
  <c r="H42" i="1"/>
  <c r="H43" i="1"/>
  <c r="H44" i="1"/>
  <c r="H45" i="1"/>
  <c r="H46" i="1"/>
  <c r="H48" i="1"/>
  <c r="H49" i="1"/>
  <c r="H50" i="1"/>
  <c r="H52" i="1"/>
  <c r="H53" i="1"/>
  <c r="H54" i="1"/>
  <c r="H56" i="1"/>
  <c r="H57" i="1"/>
  <c r="H60" i="1"/>
  <c r="H62" i="1"/>
  <c r="H70" i="1"/>
  <c r="H73" i="1"/>
  <c r="H81" i="1"/>
  <c r="H83" i="1"/>
  <c r="H90" i="1"/>
  <c r="H91" i="1"/>
  <c r="H97" i="1"/>
  <c r="H100" i="1"/>
  <c r="H108" i="1"/>
  <c r="H112" i="1"/>
  <c r="H114" i="1"/>
  <c r="H115" i="1"/>
  <c r="H116" i="1"/>
  <c r="H117" i="1"/>
  <c r="H118" i="1"/>
  <c r="H135" i="1"/>
  <c r="H139" i="1"/>
  <c r="H142" i="1"/>
  <c r="H255" i="1" l="1"/>
  <c r="H254" i="1"/>
  <c r="H252" i="1"/>
  <c r="H250" i="1"/>
  <c r="H249" i="1"/>
  <c r="H247" i="1"/>
  <c r="G71" i="1"/>
  <c r="G32" i="1" l="1"/>
  <c r="F267" i="1"/>
  <c r="F264" i="1"/>
  <c r="F262" i="1"/>
  <c r="F253" i="1"/>
  <c r="F251" i="1"/>
  <c r="F248" i="1"/>
  <c r="F246" i="1"/>
  <c r="D304" i="1"/>
  <c r="H304" i="1" s="1"/>
  <c r="D302" i="1"/>
  <c r="D293" i="1"/>
  <c r="H293" i="1" s="1"/>
  <c r="D291" i="1"/>
  <c r="H291" i="1" s="1"/>
  <c r="E281" i="1"/>
  <c r="I281" i="1" s="1"/>
  <c r="E279" i="1"/>
  <c r="I279" i="1" s="1"/>
  <c r="D283" i="1"/>
  <c r="H283" i="1" s="1"/>
  <c r="D281" i="1"/>
  <c r="H281" i="1" s="1"/>
  <c r="D279" i="1"/>
  <c r="H279" i="1" s="1"/>
  <c r="D276" i="1"/>
  <c r="H276" i="1" s="1"/>
  <c r="D267" i="1"/>
  <c r="D264" i="1"/>
  <c r="D262" i="1"/>
  <c r="E251" i="1"/>
  <c r="I251" i="1" s="1"/>
  <c r="D253" i="1"/>
  <c r="D251" i="1"/>
  <c r="D248" i="1"/>
  <c r="D246" i="1"/>
  <c r="E304" i="1"/>
  <c r="E302" i="1"/>
  <c r="E293" i="1"/>
  <c r="I293" i="1" s="1"/>
  <c r="E291" i="1"/>
  <c r="I291" i="1" s="1"/>
  <c r="E283" i="1"/>
  <c r="I283" i="1" s="1"/>
  <c r="E276" i="1"/>
  <c r="I276" i="1" s="1"/>
  <c r="E267" i="1"/>
  <c r="I267" i="1" s="1"/>
  <c r="E264" i="1"/>
  <c r="I264" i="1" s="1"/>
  <c r="E262" i="1"/>
  <c r="I262" i="1" s="1"/>
  <c r="E253" i="1"/>
  <c r="I253" i="1" s="1"/>
  <c r="E248" i="1"/>
  <c r="I248" i="1" s="1"/>
  <c r="E246" i="1"/>
  <c r="I246" i="1" s="1"/>
  <c r="F256" i="1" l="1"/>
  <c r="H253" i="1"/>
  <c r="H246" i="1"/>
  <c r="I302" i="1"/>
  <c r="I304" i="1"/>
  <c r="H248" i="1"/>
  <c r="F270" i="1"/>
  <c r="H264" i="1"/>
  <c r="H262" i="1"/>
  <c r="H251" i="1"/>
  <c r="H267" i="1"/>
  <c r="D307" i="1"/>
  <c r="H307" i="1" s="1"/>
  <c r="E307" i="1"/>
  <c r="D270" i="1"/>
  <c r="D296" i="1"/>
  <c r="H296" i="1" s="1"/>
  <c r="D285" i="1"/>
  <c r="H285" i="1" s="1"/>
  <c r="E256" i="1"/>
  <c r="I256" i="1" s="1"/>
  <c r="E296" i="1"/>
  <c r="I296" i="1" s="1"/>
  <c r="E285" i="1"/>
  <c r="I285" i="1" s="1"/>
  <c r="D256" i="1"/>
  <c r="E270" i="1"/>
  <c r="I270" i="1" s="1"/>
  <c r="I307" i="1" l="1"/>
  <c r="H270" i="1"/>
  <c r="H256" i="1"/>
  <c r="F9" i="1"/>
  <c r="G41" i="1" l="1"/>
  <c r="F12" i="1" l="1"/>
  <c r="F11" i="1"/>
  <c r="F8" i="1"/>
  <c r="E210" i="1" l="1"/>
  <c r="D123" i="1"/>
  <c r="D18" i="1"/>
  <c r="G119" i="1" l="1"/>
  <c r="E18" i="1" l="1"/>
  <c r="F18" i="1" s="1"/>
  <c r="I153" i="1" l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G210" i="1" l="1"/>
  <c r="I210" i="1" s="1"/>
  <c r="F210" i="1"/>
  <c r="D210" i="1"/>
  <c r="F203" i="1"/>
  <c r="E203" i="1"/>
  <c r="D203" i="1"/>
  <c r="G197" i="1"/>
  <c r="F197" i="1"/>
  <c r="E197" i="1"/>
  <c r="D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G144" i="1"/>
  <c r="E144" i="1"/>
  <c r="G140" i="1"/>
  <c r="F140" i="1"/>
  <c r="E140" i="1"/>
  <c r="D140" i="1"/>
  <c r="G127" i="1"/>
  <c r="F127" i="1"/>
  <c r="E127" i="1"/>
  <c r="D127" i="1"/>
  <c r="E123" i="1"/>
  <c r="I123" i="1" s="1"/>
  <c r="E119" i="1"/>
  <c r="I119" i="1" s="1"/>
  <c r="G96" i="1"/>
  <c r="F96" i="1"/>
  <c r="E96" i="1"/>
  <c r="D96" i="1"/>
  <c r="G84" i="1"/>
  <c r="F84" i="1"/>
  <c r="E84" i="1"/>
  <c r="D84" i="1"/>
  <c r="F71" i="1"/>
  <c r="E71" i="1"/>
  <c r="I71" i="1" s="1"/>
  <c r="D71" i="1"/>
  <c r="F61" i="1"/>
  <c r="E61" i="1"/>
  <c r="I61" i="1" s="1"/>
  <c r="D61" i="1"/>
  <c r="F41" i="1"/>
  <c r="E41" i="1"/>
  <c r="I41" i="1" s="1"/>
  <c r="D41" i="1"/>
  <c r="G39" i="1"/>
  <c r="F39" i="1"/>
  <c r="E39" i="1"/>
  <c r="D39" i="1"/>
  <c r="G37" i="1"/>
  <c r="F37" i="1"/>
  <c r="E37" i="1"/>
  <c r="D37" i="1"/>
  <c r="F32" i="1"/>
  <c r="E32" i="1"/>
  <c r="I32" i="1" s="1"/>
  <c r="D32" i="1"/>
  <c r="F30" i="1"/>
  <c r="E30" i="1"/>
  <c r="D30" i="1"/>
  <c r="G27" i="1"/>
  <c r="F27" i="1"/>
  <c r="E27" i="1"/>
  <c r="D27" i="1"/>
  <c r="G24" i="1"/>
  <c r="F24" i="1"/>
  <c r="E24" i="1"/>
  <c r="D24" i="1"/>
  <c r="F16" i="1"/>
  <c r="F10" i="1"/>
  <c r="H24" i="1" l="1"/>
  <c r="H27" i="1"/>
  <c r="H30" i="1"/>
  <c r="I96" i="1"/>
  <c r="I203" i="1"/>
  <c r="I197" i="1"/>
  <c r="I84" i="1"/>
  <c r="H71" i="1"/>
  <c r="I37" i="1"/>
  <c r="I39" i="1"/>
  <c r="H84" i="1"/>
  <c r="H96" i="1"/>
  <c r="I144" i="1"/>
  <c r="H197" i="1"/>
  <c r="H203" i="1"/>
  <c r="I27" i="1"/>
  <c r="H61" i="1"/>
  <c r="H127" i="1"/>
  <c r="H140" i="1"/>
  <c r="H41" i="1"/>
  <c r="I127" i="1"/>
  <c r="I140" i="1"/>
  <c r="H37" i="1"/>
  <c r="H39" i="1"/>
  <c r="E233" i="1"/>
  <c r="I24" i="1"/>
  <c r="F146" i="1"/>
  <c r="D233" i="1"/>
  <c r="D237" i="1" s="1"/>
  <c r="E146" i="1"/>
  <c r="E321" i="1" s="1"/>
  <c r="D146" i="1"/>
  <c r="G146" i="1"/>
  <c r="G321" i="1" s="1"/>
  <c r="G233" i="1"/>
  <c r="F233" i="1"/>
  <c r="E237" i="1" l="1"/>
  <c r="D321" i="1"/>
  <c r="F237" i="1"/>
  <c r="H146" i="1"/>
  <c r="I233" i="1"/>
  <c r="I146" i="1"/>
  <c r="H233" i="1"/>
  <c r="G237" i="1"/>
  <c r="I321" i="1" l="1"/>
  <c r="I237" i="1"/>
  <c r="H237" i="1"/>
</calcChain>
</file>

<file path=xl/sharedStrings.xml><?xml version="1.0" encoding="utf-8"?>
<sst xmlns="http://schemas.openxmlformats.org/spreadsheetml/2006/main" count="358" uniqueCount="199">
  <si>
    <t>Конто</t>
  </si>
  <si>
    <t>Опис прихода</t>
  </si>
  <si>
    <t>Приход из буџета</t>
  </si>
  <si>
    <t>Приход из буџета (Приход од Републичког- Министарство културе)</t>
  </si>
  <si>
    <t>Приходи од имовине</t>
  </si>
  <si>
    <t>Приход од продаје добара и услуга</t>
  </si>
  <si>
    <t>Текући трансфери од других нивоа власти</t>
  </si>
  <si>
    <t>Текући добровољни трансфери -донације</t>
  </si>
  <si>
    <t>Меморандумске ставке за рефундацију расхода (Здравствено осигурање)</t>
  </si>
  <si>
    <t>Приходи од продаје нефинансијске имовине</t>
  </si>
  <si>
    <t>Нераспоређени вишак прихода  из ранијих година-суфицит</t>
  </si>
  <si>
    <t>УКУПНИ ПРИХОДИ</t>
  </si>
  <si>
    <t>Група</t>
  </si>
  <si>
    <t>Опис</t>
  </si>
  <si>
    <t>411</t>
  </si>
  <si>
    <t xml:space="preserve">ПЛАТЕ ,ДОДАЦИ И НАКНАДЕ ЗАПОСЛЕНИХ </t>
  </si>
  <si>
    <t>ПЛАТЕ, ДОДАЦИ  И НАКНАДЕ  ЗАПОСЛЕНИХ</t>
  </si>
  <si>
    <t>ДОДАТАК ЗА ВРЕМЕ ПРОВЕДЕНО  НА РАДУ- МИНУЛИ РАД</t>
  </si>
  <si>
    <t>СОЦИЈАЛНИ ДОПРИНОСИ</t>
  </si>
  <si>
    <t>ДОПРИНОС ЗА ПИО</t>
  </si>
  <si>
    <t>ДОПРИНОС ЗА ЗДРАВСТВЕНО ОСИГУРАЊЕ</t>
  </si>
  <si>
    <t>НАКНАДЕ У НАТУРИ</t>
  </si>
  <si>
    <t>ПОКЛОНИ ЗА ДЕЦУ ЗАПОСЛЕНИХ</t>
  </si>
  <si>
    <t>СОЦИЈ. ДАВАЊА ЗАПОСЛЕНИМА</t>
  </si>
  <si>
    <t>БОЛОВАЊЕ ПРЕКО 30 ДАНА</t>
  </si>
  <si>
    <t>ОТПРЕМНИНА ЗА ОДЛАЗАК У ПЕНЗИЈУ</t>
  </si>
  <si>
    <t>ПОМОЋ У МЕДИЦИНСКОМ ЛЕЧЕЊУ ЗАПОСЛЕНОГ</t>
  </si>
  <si>
    <t>ОСТАЛЕ ПОМОЋИ ЗАПОСЛЕНИХ</t>
  </si>
  <si>
    <t>НАКНАДЕ ЗА ЗАПОСЛЕНЕ</t>
  </si>
  <si>
    <t>НАКНАДА ЗА ПРЕВОЗ НА ПОСАО И СА ПОСЛА</t>
  </si>
  <si>
    <t>НАГРАДЕ ЗАПОСЛЕНИМА</t>
  </si>
  <si>
    <t>ЈУБИЛАРНЕ НАГРАДЕ</t>
  </si>
  <si>
    <t>СТАЛНИ ТРОШКОВИ</t>
  </si>
  <si>
    <t>ТРОШКОВИ ПЛАТНОГ ПРОМЕТА</t>
  </si>
  <si>
    <t>УСЛУГЕ ЗА ЕЛЕКТРИЧНУ ЕНЕРГИЈУ</t>
  </si>
  <si>
    <t>ОГРЕВ - ДРВО</t>
  </si>
  <si>
    <t>ЦЕНТРАЛНО ГРЕЈАЊЕ</t>
  </si>
  <si>
    <t>УСЛУГЕ ВОДОВОДА И КАНАЛИЗАЦИЈЕ</t>
  </si>
  <si>
    <t>ДЕРАТИЗАЦИЈА</t>
  </si>
  <si>
    <t>ПРОТИВПОЖАРНО</t>
  </si>
  <si>
    <t>ОДВОЗ ОТПАДА</t>
  </si>
  <si>
    <t>ТЕЛЕФОН</t>
  </si>
  <si>
    <t>ИНТЕРНЕТ</t>
  </si>
  <si>
    <t>УСЛУГЕ МОБИЛНОГ ТЕЛЕФОНА</t>
  </si>
  <si>
    <t>ПОШТА</t>
  </si>
  <si>
    <t>ОСИГУРАЊЕ ЗГРАДА</t>
  </si>
  <si>
    <t>ОСИГУРАЊЕ ВОЗИЛА</t>
  </si>
  <si>
    <t>ТРОШКОВИ ОСИГУРАЊА ИМОВИНЕ</t>
  </si>
  <si>
    <t>ОСИГУРАЊЕ ЗАПОСЛЕНИХ У СЛУЧАЈУ НЕСРЕЋЕ НА РАДУ</t>
  </si>
  <si>
    <t>ЗДРАВСТВЕНО ОСИГУРАЊЕ ЗАПОСЛЕНИХ</t>
  </si>
  <si>
    <t>ЗАКУП ОСТАЛОГ ПРОСТОРА</t>
  </si>
  <si>
    <t>ОСТАЛИ НЕПОМЕНУТИ ТРОШКОВИ</t>
  </si>
  <si>
    <t>ТРОШКОВИ ПУТОВАЊА</t>
  </si>
  <si>
    <t xml:space="preserve">ТРОШКОВИ ДНЕВНИЦА (ИСХРАНА) НА СЛУЖБЕНОМ ПУТУ </t>
  </si>
  <si>
    <t>ТРОШК. ПРЕВОЗА НА СЛ ПУТУ У ЗЕМЉИ</t>
  </si>
  <si>
    <t>ТРОШК. СМЕШТАЈА НА СЛ. ПУТУ</t>
  </si>
  <si>
    <t>НАКНАДА ЗА УПОТРЕБУ СОПС.ВОЗИЛА</t>
  </si>
  <si>
    <t>ТРОШКОВИ ДНЕВНИЦА ЗА СЛ.ПУТ У ИНОСТР.</t>
  </si>
  <si>
    <t>ТРОШКОВИ ПРЕВОЗА ЗА СЛ.ПУТ У ИНОСТР.</t>
  </si>
  <si>
    <t>ТРОШКОВИ СМЕШТАЈА ЗА СЛ.ПУТ У ИНОСТРАНС</t>
  </si>
  <si>
    <t>ТРОШКОВИ ПРЕВОЗА- ОСТАЛИ</t>
  </si>
  <si>
    <t>ПРЕВОЗ УЧЕНИКА</t>
  </si>
  <si>
    <t>УСЛУГЕ ПО УГОВОРУ</t>
  </si>
  <si>
    <t>ПРЕВОЂЕЊЕ</t>
  </si>
  <si>
    <t>УСЛУГЕ ОДРЖАВАЊА РАЧУНАРА</t>
  </si>
  <si>
    <t>УСЛУГЕ ОБРАЗОВАЊА И УСАВРШАВАЊА ЗАПОСЛЕНИХ</t>
  </si>
  <si>
    <t>КОТИЗАЦИЈЕ ЗА СЕМИНАРЕ</t>
  </si>
  <si>
    <t>ОСТАЛИ ИЗДАЦИ ЗА СТР.ОБРАЗОВАЊЕ</t>
  </si>
  <si>
    <t>УСЛУГЕ ШТАМПЕ ПУБЛИКАЦИЈА</t>
  </si>
  <si>
    <t>ОСТАЛЕ УСЛУГЕ ШТАМПЕ</t>
  </si>
  <si>
    <t>ОБЈАВЉИВАЊЕ ТЕНДЕРА И ИНФОРМАТИВНИХ ОГЛАСА</t>
  </si>
  <si>
    <t>ОСТАЛЕ СТРУЧНЕ УСЛУГЕ</t>
  </si>
  <si>
    <t>РЕПРЕЗЕНТАЦИЈА</t>
  </si>
  <si>
    <t>OСТАЛЕ УСЛУГЕ</t>
  </si>
  <si>
    <t>ТЕКУЋЕ ПОПРАВКЕ И ОДРЖАВАЊЕ</t>
  </si>
  <si>
    <t>СТОЛАРСКИ РАДОВИ</t>
  </si>
  <si>
    <t>МОЛЕРСКИ РАДОВИ</t>
  </si>
  <si>
    <t>РАДОВИ НА ВОДОВОДУ И КАНАЛИЗАЦИЈИ</t>
  </si>
  <si>
    <t>ЕЛЕКТРИЧНЕ ИНСТАЛАЦИЈЕ</t>
  </si>
  <si>
    <t>ТЕКУЋЕ ПОПРАВКЕ И ОДРЖАВАЊЕ ОБЈЕКТА</t>
  </si>
  <si>
    <t>ТЕКУЋЕ ПОПРАВКЕ ЕЛЕКТРИЧНЕ И ЕЛЕКТРОНСКЕ ОПРЕМЕ</t>
  </si>
  <si>
    <t>ОСТАЛЕ ПОПРАВКЕ И ОДРЖАВАЊЕ ОПРЕМЕ</t>
  </si>
  <si>
    <t>РАЧУНАРСКА ОПРЕМА</t>
  </si>
  <si>
    <t>ПОПРАВКА ОПРЕМЕ ЗА КУЛТУРУ</t>
  </si>
  <si>
    <t>ТЕКУЋЕ ПОПР. И ОДР. ОПРЕМЕ ЗА ЈАВН.БЕЗБЕД.</t>
  </si>
  <si>
    <t>МАТЕРИЈАЛИ</t>
  </si>
  <si>
    <t>КАНЦЕЛАРИЈСКИ МАТЕРИЈАЛ</t>
  </si>
  <si>
    <t>ХТЗ</t>
  </si>
  <si>
    <t>ОСТАЛИ РАСХОДИ ЗА ОДЕЋУ - УНИФОРМЕ</t>
  </si>
  <si>
    <t>СТРУЧНА ЛИТЕР. ЗА РЕД. ПОТРЕБЕ ЗАПОСЛЕНИХ</t>
  </si>
  <si>
    <t>МАТЕРИЈАЛИ ЗА ОБРАЗОВАЊЕ</t>
  </si>
  <si>
    <t>БЕНЗИН</t>
  </si>
  <si>
    <t>ДИЗЕЛ ГОРИВО</t>
  </si>
  <si>
    <t>УЉА И МАЗИВА</t>
  </si>
  <si>
    <t>ОСТАЛИ МАТЕРИЈАЛИ ЗА ПРЕВОЗНА СРЕДСТВА</t>
  </si>
  <si>
    <t>МАТЕРИЈАЛ ЗА КУЛТУРУ</t>
  </si>
  <si>
    <t>ХЕМИЈСКА СРЕДСТВА ЗА ЧИШЋЕЊЕ</t>
  </si>
  <si>
    <t>МАТЕРИЈАЛ ЗА ОДРЖАВАЊЕ ХИГИЈЕНЕ</t>
  </si>
  <si>
    <t>ПИЋА</t>
  </si>
  <si>
    <t>НАМИРНИЦЕ ЗА ПРИПРЕМАЊЕ ХРАНЕ</t>
  </si>
  <si>
    <t>ОСТАЛИ МАТЕРИЈАЛИ ЗА УГОСТИТЕЉСТВО</t>
  </si>
  <si>
    <t>ПОТРОШНИ МАТЕРИЈАЛ</t>
  </si>
  <si>
    <t>РЕЗЕРВНИ ДЕЛОВИ -АУТОМОБИЛ</t>
  </si>
  <si>
    <t>ОСТАЛИ МАТЕРИЈАЛИ ЗА ПОСЕБНЕ НАМЕНЕ</t>
  </si>
  <si>
    <t>НАКНАДЕ ЗА СОЦИЈАЛНУ ЗАШТИТУ ИЗ БУЏЕТА</t>
  </si>
  <si>
    <t>ПОРЕЗИ, ОБАВЕЗНЕ ТАКСЕ И КАЗНЕ</t>
  </si>
  <si>
    <t>РЕГИСТРАЦИЈА ВОЗИЛА</t>
  </si>
  <si>
    <t>ТАКСЕ</t>
  </si>
  <si>
    <t xml:space="preserve"> ПОРЕЗИ И ОБАВЕЗНЕ ТАКСЕ</t>
  </si>
  <si>
    <t xml:space="preserve"> ПЕНАЛИ ПО РЕШЕЊУ СУДОВА</t>
  </si>
  <si>
    <t>НОВЧАНЕ КАЗНЕ И ПЕНАЛИ ПО РЕШЕЊУ СУДОВА</t>
  </si>
  <si>
    <t>ЗГРАДЕ И ГРАЂЕВИНСКИ ОБЈЕКТИ</t>
  </si>
  <si>
    <t>КАПИТАЛНО ОДРЖАВАЊЕ ОБЈ.ЗА КУЛТУРУ.</t>
  </si>
  <si>
    <t>МАШИНЕ И ОПРЕМА</t>
  </si>
  <si>
    <t>АУТОМОБИЛ</t>
  </si>
  <si>
    <t>КАНЦЕЛАРИСКА ОПРЕМА-НАМЕШТАЈ</t>
  </si>
  <si>
    <t>УГРАДНА ОПРЕМА</t>
  </si>
  <si>
    <t>ШТАМПАЧИ</t>
  </si>
  <si>
    <t>ТЕЛЕФОНИ</t>
  </si>
  <si>
    <t>МОБИЛНИ ТЕЛЕФОН</t>
  </si>
  <si>
    <t>ЕЛЕКТРОНСКА ОПРЕМА</t>
  </si>
  <si>
    <t>ФОТО ОПРЕМА</t>
  </si>
  <si>
    <t>ОПРЕМА ЗА ДОМАЋИНСТВО</t>
  </si>
  <si>
    <t>ОПРЕМА ЗА КУЛТУРУ</t>
  </si>
  <si>
    <t>ОПРЕМА ЗА ЈАВНУ БЕЗБЕДНОСТ</t>
  </si>
  <si>
    <t>НЕМАТЕРИЈАЛНА ИМОВИНА</t>
  </si>
  <si>
    <t>Софтвер</t>
  </si>
  <si>
    <t>Књиге</t>
  </si>
  <si>
    <t>Музеалије</t>
  </si>
  <si>
    <t>ЗАЛИХЕ РОБЕ ЗА ДАЉУ ПРОДАЈУ</t>
  </si>
  <si>
    <t>Залихе робе за даљу продају</t>
  </si>
  <si>
    <t>УКУПНИ ТРОШКОВИ</t>
  </si>
  <si>
    <t>ДОПРИНОС ЗА НЕЗАПОСЛЕНОСТ</t>
  </si>
  <si>
    <t>ПРЕВОЗ НА ПОСАО И СА ПОСЛА-МАРКИЦА</t>
  </si>
  <si>
    <t>ОТПРЕМНИНА ПРИЛИКОМ ОДЛАСКА У ПЕНЗИЈУ</t>
  </si>
  <si>
    <t>ОТПРЕМНИНА У СЛУЧАЈУ ОТПУШТАЊА СА ПОСЛА</t>
  </si>
  <si>
    <t>ОТПРЕМНИНА У СЛУЧАЈУ СМРТИ ЗАПОСЛ.ИЛИ ЧЛАНА ПОРОДИЦЕ</t>
  </si>
  <si>
    <t>ПОМОЋ У МЕДИЦИНСКОМ ЛЕЧЕЊУ ЗАПОСЛЕНОГ ИЛИ ЧЛАНА ПОРОДИЦЕ</t>
  </si>
  <si>
    <t>СТАЛНИ ТРОШКОВИ-Министарство</t>
  </si>
  <si>
    <t>421...</t>
  </si>
  <si>
    <t xml:space="preserve"> УГАЉ</t>
  </si>
  <si>
    <t>ДРВО</t>
  </si>
  <si>
    <t xml:space="preserve"> ЛОЖ УЉЕ</t>
  </si>
  <si>
    <t>ДИМЊИЧАРСКЕ УСЛУГЕ</t>
  </si>
  <si>
    <t>УСЛУГЕ ДОСТАВЕ</t>
  </si>
  <si>
    <t>ОСИГУРАЊЕ ОПРЕМЕ</t>
  </si>
  <si>
    <t>УСЛУГЕ ПРЕВОЂЕЊА</t>
  </si>
  <si>
    <t>УСЛУГЕУСЛУГЕ ШТАМПАЊА ПУБЛИКАЦИЈА</t>
  </si>
  <si>
    <t>ОСТАЛЕ ОПШТЕ УСЛУГЕ</t>
  </si>
  <si>
    <t>СПЕЦИЈАЛИЗОВАНЕ УСЛУГЕ</t>
  </si>
  <si>
    <t>УСЛУГЕ ОБРАЗОВАЊА</t>
  </si>
  <si>
    <t>УСЛУГЕ КУЛТУРЕ</t>
  </si>
  <si>
    <t>УСЛУГЕ ЈАВНОГ ЗДРАВСТВА -ИНСПЕКЦИЈА И АНАЛИЗА</t>
  </si>
  <si>
    <t>МЕДИЦИНСКЕ УСЛУГЕ</t>
  </si>
  <si>
    <t>ОСТАЛЕ СПЕЦИЈАЛИЗОВАНЕ УСЛУГЕ</t>
  </si>
  <si>
    <t>ТЕКУЋЕ ПОПРАВКЕ И ОДРЖАВАЊЕ-Министарство</t>
  </si>
  <si>
    <t>425...</t>
  </si>
  <si>
    <t>РАДОВИ НА КРОВУ</t>
  </si>
  <si>
    <t>ОСТАЛЕ УСЛУГЕ И МАТЕРИЈАЛИ ЗА ТЕКУЋЕ ПОПРАВКЕ И ОДРЖ. ЗГРАДА И ОБЈЕКАТА</t>
  </si>
  <si>
    <t>МЕХАНИЧКЕ ПОПРАВКЕ</t>
  </si>
  <si>
    <t>ПОПРАВКА ОПРЕМЕ ЗА ОБРАЗОВАЊЕ</t>
  </si>
  <si>
    <t>ТЕКУЋЕ ПОП. И ОДРЖ. ПРОИЗВ. МОТОР. НЕП. И НЕМ ОПРЕМЕ</t>
  </si>
  <si>
    <t>МОТОРНА ОПРЕМА</t>
  </si>
  <si>
    <t>I  Приходи   за 2023 .год.</t>
  </si>
  <si>
    <t>2023. год</t>
  </si>
  <si>
    <t>Индекс  2023.</t>
  </si>
  <si>
    <t>Наменски трансфери од Републике у корист нивоа градова ( Уговор са НСЗ)</t>
  </si>
  <si>
    <t>III  Планирани трошкови пословања за програмску активност  1201-003 Унапређење система очувања и представљања културно историјског наслеђа за 2023.год.</t>
  </si>
  <si>
    <t>СРЕДСТВА ИЗ БУЏЕТА  2023. ГОД.</t>
  </si>
  <si>
    <t>ИЗДАЦИ ИЗ ОСТАЛИХ ИЗВОРА 2023.ГОД</t>
  </si>
  <si>
    <t>Индекс буџет 2023/2023.</t>
  </si>
  <si>
    <t>Индекс остали извори 2023/2023</t>
  </si>
  <si>
    <t xml:space="preserve">ИЗДАЦИ ИЗ ОСТАЛИХ ИЗВОРА 2023.ГОД </t>
  </si>
  <si>
    <t>II  Планирани трошкови пословања за програмску активност  1201-0001 Функционисање локалних установа културе  за 2023. год.</t>
  </si>
  <si>
    <t>Д И Р Е К Т О Р</t>
  </si>
  <si>
    <t>Јелена Николић Лекић, МА</t>
  </si>
  <si>
    <t>III  Планирани трошкови пословања за ПРОЈЕКАТ П-1201-7004:ПРИСТУПАЧНОСТ СТАЛНЕ ПОСТАВКЕ НАРОДНОГ МУЗЕЈА ВАЉЕВО СЛАБОВИДИМ И СЛЕПИМ ОСОБАМА</t>
  </si>
  <si>
    <t>МАТЕРИЈАЛ</t>
  </si>
  <si>
    <t>III  Планирани трошкови пословања за ПРОЈЕКАТ П-1201-7005:ИСТРАЖИВАЊЕ ВОДЕНИЧАРСКОГ ЗАНАТА У СРБИЈИ</t>
  </si>
  <si>
    <t>III  Планирани трошкови пословања за ПРОЈЕКАТ П-1201-7006:ИНОВАЦИЈА СТАЛНЕ ПОСТАВКЕ У КУЛИ НЕНАДОВИЋ</t>
  </si>
  <si>
    <t>III  Планирани трошкови пословања за ПРОЈЕКАТ П-1201-7007: ГРАДИНА ВРАГОЧАНИЦА И ЊЕН ОДНОС ПРЕМА РУДНИМ ЛЕЖИШТИМА БАКРА У НЕПОСРЕДНОЈ ОКОЛИНИ</t>
  </si>
  <si>
    <t>III  Планирани трошкови пословања за ПРОЈЕКАТ П-1201-7008: ПРОЈЕКАТ ПАРТЕРНОГ УРЕЂЕЊА И ПРЕЗЕНТАЦИЈЕ БЕДЕМА СА ПАЛИСАДОМ НА ПРОСТОРУ ОКО КУЛЕ НЕНАДОВИЋ У ВАЉЕВУ</t>
  </si>
  <si>
    <t>КАПИТАЛНО ОДРЖАВАЊЕ УСТАНОВА КУЛТУРЕ</t>
  </si>
  <si>
    <t>СТРУЧНЕ ОЦЕНЕ И КОМЕНТАРИ</t>
  </si>
  <si>
    <t>МИНИСТАРСТВО КУЛТУРЕ СРЕДСТВА ИЗ БУЏЕТА 2023. ГОД.</t>
  </si>
  <si>
    <t>ИЗДАЦИ ИЗ ОСТАЛИХ ИЗВОРА 2023</t>
  </si>
  <si>
    <t>УКУПНИ ТРОШКОВИ I+III</t>
  </si>
  <si>
    <t>УКУПНИ ТРОШКОВИ I+III+ПРОЈЕКТИ</t>
  </si>
  <si>
    <t xml:space="preserve"> ИЗВРШЕЊЕ ФИНАНСИЈСКОГ ПЛАНА ЗА  ПЕРИОД 01.01-31.12.2023.  ГОДИНЕ</t>
  </si>
  <si>
    <t>Извршење 01.01-31.12.2023.</t>
  </si>
  <si>
    <t>ИЗВРШЕЊЕ СРЕДСТВА ИЗ БУЏЕТА 01.01-31.12.2023. ГОД.</t>
  </si>
  <si>
    <t>ИЗВРШЕЊЕ ОСТАЛИХ ИЗВОРА  01.01-31.12.2023.</t>
  </si>
  <si>
    <t>ИЗВРШЕЊЕ СРЕДСТВА ИЗ БУЏЕТА 01.01-31.12 2023. ГОД.</t>
  </si>
  <si>
    <t>ИЗВРШЕЊЕ СРЕДСТВА ИЗ БУЏЕТА 01.01-31.12. 2023. ГОД.</t>
  </si>
  <si>
    <t>III  Планирани трошкови пословања за ПРОЈЕКАТ П-1201-7011: ОБАВЉАЊЕ ПОСЛОВА ТЕРИТОТИЈАЛНО НАДЛЕЖНОГ МУЗЕЈА</t>
  </si>
  <si>
    <t>ПРАВНО ЗАСТУПАЊЕ ПРЕД ДОМАЋИМ СУДОВИМА</t>
  </si>
  <si>
    <t>Обрадио</t>
  </si>
  <si>
    <t>Рада Милићевић</t>
  </si>
  <si>
    <t>Руководилац финансијско рачуноводствених послова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</si>
</sst>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&quot;;&quot;-&quot;#,##0.00&quot;     &quot;;&quot; -     &quot;;&quot; &quot;@&quot; &quot;"/>
    <numFmt numFmtId="165" formatCode="&quot; &quot;#,##0&quot;     &quot;;&quot;-&quot;#,##0&quot;     &quot;;&quot; -     &quot;;&quot; &quot;@&quot; &quot;"/>
    <numFmt numFmtId="166" formatCode="&quot;$&quot;#,##0.00;[Red]&quot;-$&quot;#,##0.00"/>
  </numFmts>
  <fonts count="38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1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0"/>
      <color rgb="FF000000"/>
      <name val="Arial1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Times New Roman1"/>
      <charset val="238"/>
    </font>
    <font>
      <b/>
      <i/>
      <sz val="14"/>
      <color rgb="FF000000"/>
      <name val="Arial"/>
      <family val="2"/>
      <charset val="238"/>
    </font>
    <font>
      <b/>
      <i/>
      <sz val="14"/>
      <color rgb="FF000000"/>
      <name val="Calibri"/>
      <family val="2"/>
      <charset val="238"/>
    </font>
    <font>
      <i/>
      <sz val="14"/>
      <color rgb="FF000000"/>
      <name val="Arial"/>
      <family val="2"/>
      <charset val="238"/>
    </font>
    <font>
      <i/>
      <sz val="14"/>
      <color rgb="FF000000"/>
      <name val="Calibri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Calibri"/>
      <family val="2"/>
    </font>
    <font>
      <sz val="14"/>
      <color theme="1"/>
      <name val="Arial"/>
      <family val="2"/>
      <charset val="238"/>
    </font>
    <font>
      <sz val="14"/>
      <color rgb="FF000000"/>
      <name val="Arial"/>
      <family val="2"/>
    </font>
    <font>
      <sz val="14"/>
      <color rgb="FFFF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C0C0C0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/>
    </xf>
    <xf numFmtId="0" fontId="7" fillId="7" borderId="0" applyNumberFormat="0" applyBorder="0" applyProtection="0"/>
    <xf numFmtId="0" fontId="4" fillId="5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1" fillId="0" borderId="0" applyNumberFormat="0" applyFon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5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2">
    <xf numFmtId="0" fontId="0" fillId="0" borderId="0" xfId="0"/>
    <xf numFmtId="0" fontId="17" fillId="0" borderId="0" xfId="12" applyFont="1" applyAlignment="1">
      <alignment horizontal="center" wrapText="1"/>
    </xf>
    <xf numFmtId="0" fontId="18" fillId="0" borderId="0" xfId="12" applyFont="1"/>
    <xf numFmtId="0" fontId="19" fillId="0" borderId="0" xfId="0" applyFont="1"/>
    <xf numFmtId="0" fontId="19" fillId="0" borderId="0" xfId="12" applyFont="1" applyAlignment="1">
      <alignment horizontal="center" wrapText="1"/>
    </xf>
    <xf numFmtId="0" fontId="20" fillId="0" borderId="0" xfId="12" applyFont="1" applyAlignment="1">
      <alignment horizontal="center" wrapText="1"/>
    </xf>
    <xf numFmtId="0" fontId="19" fillId="0" borderId="0" xfId="12" applyFont="1"/>
    <xf numFmtId="0" fontId="21" fillId="0" borderId="0" xfId="12" applyFont="1"/>
    <xf numFmtId="0" fontId="17" fillId="0" borderId="2" xfId="12" applyFont="1" applyBorder="1" applyAlignment="1">
      <alignment horizontal="center" wrapText="1"/>
    </xf>
    <xf numFmtId="0" fontId="17" fillId="0" borderId="3" xfId="12" applyFont="1" applyBorder="1" applyAlignment="1">
      <alignment horizontal="center" wrapText="1"/>
    </xf>
    <xf numFmtId="0" fontId="17" fillId="0" borderId="3" xfId="12" applyFont="1" applyBorder="1" applyAlignment="1">
      <alignment horizontal="center"/>
    </xf>
    <xf numFmtId="0" fontId="17" fillId="0" borderId="0" xfId="12" applyFont="1"/>
    <xf numFmtId="0" fontId="22" fillId="0" borderId="0" xfId="12" applyFont="1"/>
    <xf numFmtId="0" fontId="17" fillId="0" borderId="2" xfId="12" applyFont="1" applyBorder="1" applyAlignment="1">
      <alignment wrapText="1"/>
    </xf>
    <xf numFmtId="4" fontId="21" fillId="0" borderId="3" xfId="12" applyNumberFormat="1" applyFont="1" applyBorder="1" applyAlignment="1">
      <alignment horizontal="center"/>
    </xf>
    <xf numFmtId="4" fontId="21" fillId="0" borderId="3" xfId="12" applyNumberFormat="1" applyFont="1" applyBorder="1" applyAlignment="1">
      <alignment horizontal="center" wrapText="1"/>
    </xf>
    <xf numFmtId="4" fontId="21" fillId="0" borderId="3" xfId="12" applyNumberFormat="1" applyFont="1" applyBorder="1"/>
    <xf numFmtId="4" fontId="21" fillId="0" borderId="0" xfId="12" applyNumberFormat="1" applyFont="1"/>
    <xf numFmtId="0" fontId="23" fillId="0" borderId="0" xfId="12" applyFont="1" applyAlignment="1">
      <alignment horizontal="center" wrapText="1"/>
    </xf>
    <xf numFmtId="0" fontId="17" fillId="0" borderId="4" xfId="12" applyFont="1" applyBorder="1" applyAlignment="1">
      <alignment wrapText="1"/>
    </xf>
    <xf numFmtId="0" fontId="17" fillId="0" borderId="5" xfId="12" applyFont="1" applyBorder="1" applyAlignment="1">
      <alignment wrapText="1"/>
    </xf>
    <xf numFmtId="4" fontId="19" fillId="0" borderId="0" xfId="12" applyNumberFormat="1" applyFont="1" applyAlignment="1">
      <alignment horizontal="center" wrapText="1"/>
    </xf>
    <xf numFmtId="4" fontId="19" fillId="0" borderId="0" xfId="12" applyNumberFormat="1" applyFont="1"/>
    <xf numFmtId="49" fontId="20" fillId="0" borderId="3" xfId="12" applyNumberFormat="1" applyFont="1" applyBorder="1"/>
    <xf numFmtId="49" fontId="20" fillId="0" borderId="3" xfId="12" applyNumberFormat="1" applyFont="1" applyBorder="1" applyAlignment="1">
      <alignment horizontal="center" wrapText="1"/>
    </xf>
    <xf numFmtId="2" fontId="20" fillId="0" borderId="3" xfId="12" applyNumberFormat="1" applyFont="1" applyBorder="1" applyAlignment="1">
      <alignment horizontal="center" wrapText="1"/>
    </xf>
    <xf numFmtId="4" fontId="22" fillId="0" borderId="0" xfId="12" applyNumberFormat="1" applyFont="1"/>
    <xf numFmtId="49" fontId="22" fillId="0" borderId="0" xfId="12" applyNumberFormat="1" applyFont="1"/>
    <xf numFmtId="49" fontId="24" fillId="9" borderId="3" xfId="12" applyNumberFormat="1" applyFont="1" applyFill="1" applyBorder="1" applyAlignment="1">
      <alignment horizontal="center"/>
    </xf>
    <xf numFmtId="4" fontId="24" fillId="9" borderId="3" xfId="12" applyNumberFormat="1" applyFont="1" applyFill="1" applyBorder="1" applyAlignment="1" applyProtection="1">
      <alignment horizontal="right" wrapText="1"/>
      <protection locked="0"/>
    </xf>
    <xf numFmtId="4" fontId="25" fillId="0" borderId="0" xfId="12" applyNumberFormat="1" applyFont="1"/>
    <xf numFmtId="49" fontId="25" fillId="0" borderId="0" xfId="12" applyNumberFormat="1" applyFont="1"/>
    <xf numFmtId="0" fontId="24" fillId="0" borderId="3" xfId="12" applyFont="1" applyBorder="1" applyAlignment="1">
      <alignment horizontal="center"/>
    </xf>
    <xf numFmtId="0" fontId="26" fillId="0" borderId="3" xfId="12" applyFont="1" applyBorder="1" applyAlignment="1">
      <alignment horizontal="center" wrapText="1"/>
    </xf>
    <xf numFmtId="0" fontId="19" fillId="0" borderId="3" xfId="12" applyFont="1" applyBorder="1" applyAlignment="1">
      <alignment horizontal="left" wrapText="1"/>
    </xf>
    <xf numFmtId="4" fontId="26" fillId="0" borderId="3" xfId="12" applyNumberFormat="1" applyFont="1" applyBorder="1"/>
    <xf numFmtId="49" fontId="27" fillId="0" borderId="0" xfId="12" applyNumberFormat="1" applyFont="1"/>
    <xf numFmtId="0" fontId="27" fillId="0" borderId="0" xfId="12" applyFont="1"/>
    <xf numFmtId="0" fontId="24" fillId="9" borderId="3" xfId="12" applyFont="1" applyFill="1" applyBorder="1" applyAlignment="1">
      <alignment horizontal="center"/>
    </xf>
    <xf numFmtId="4" fontId="24" fillId="9" borderId="3" xfId="12" applyNumberFormat="1" applyFont="1" applyFill="1" applyBorder="1"/>
    <xf numFmtId="0" fontId="25" fillId="0" borderId="0" xfId="12" applyFont="1"/>
    <xf numFmtId="0" fontId="0" fillId="0" borderId="3" xfId="0" applyBorder="1"/>
    <xf numFmtId="0" fontId="19" fillId="0" borderId="3" xfId="12" applyFont="1" applyBorder="1" applyAlignment="1">
      <alignment wrapText="1"/>
    </xf>
    <xf numFmtId="0" fontId="20" fillId="9" borderId="7" xfId="12" applyFont="1" applyFill="1" applyBorder="1" applyAlignment="1">
      <alignment horizontal="center"/>
    </xf>
    <xf numFmtId="4" fontId="20" fillId="9" borderId="3" xfId="12" applyNumberFormat="1" applyFont="1" applyFill="1" applyBorder="1"/>
    <xf numFmtId="0" fontId="20" fillId="0" borderId="3" xfId="12" applyFont="1" applyBorder="1" applyAlignment="1">
      <alignment horizontal="center"/>
    </xf>
    <xf numFmtId="0" fontId="19" fillId="0" borderId="3" xfId="12" applyFont="1" applyBorder="1" applyAlignment="1">
      <alignment horizontal="center" wrapText="1"/>
    </xf>
    <xf numFmtId="4" fontId="19" fillId="0" borderId="3" xfId="12" applyNumberFormat="1" applyFont="1" applyBorder="1" applyAlignment="1">
      <alignment wrapText="1"/>
    </xf>
    <xf numFmtId="4" fontId="19" fillId="0" borderId="3" xfId="12" applyNumberFormat="1" applyFont="1" applyBorder="1"/>
    <xf numFmtId="0" fontId="20" fillId="9" borderId="3" xfId="12" applyFont="1" applyFill="1" applyBorder="1" applyAlignment="1">
      <alignment horizontal="center"/>
    </xf>
    <xf numFmtId="0" fontId="19" fillId="0" borderId="3" xfId="12" applyFont="1" applyBorder="1"/>
    <xf numFmtId="4" fontId="18" fillId="0" borderId="0" xfId="12" applyNumberFormat="1" applyFont="1"/>
    <xf numFmtId="4" fontId="28" fillId="0" borderId="3" xfId="12" applyNumberFormat="1" applyFont="1" applyBorder="1"/>
    <xf numFmtId="4" fontId="20" fillId="10" borderId="3" xfId="12" applyNumberFormat="1" applyFont="1" applyFill="1" applyBorder="1"/>
    <xf numFmtId="0" fontId="24" fillId="11" borderId="3" xfId="12" applyFont="1" applyFill="1" applyBorder="1" applyAlignment="1">
      <alignment horizontal="center"/>
    </xf>
    <xf numFmtId="0" fontId="20" fillId="11" borderId="3" xfId="12" applyFont="1" applyFill="1" applyBorder="1" applyAlignment="1">
      <alignment horizontal="center"/>
    </xf>
    <xf numFmtId="0" fontId="19" fillId="11" borderId="3" xfId="12" applyFont="1" applyFill="1" applyBorder="1" applyAlignment="1">
      <alignment wrapText="1"/>
    </xf>
    <xf numFmtId="4" fontId="20" fillId="11" borderId="3" xfId="12" applyNumberFormat="1" applyFont="1" applyFill="1" applyBorder="1" applyAlignment="1">
      <alignment wrapText="1"/>
    </xf>
    <xf numFmtId="4" fontId="29" fillId="11" borderId="3" xfId="12" applyNumberFormat="1" applyFont="1" applyFill="1" applyBorder="1" applyAlignment="1">
      <alignment wrapText="1"/>
    </xf>
    <xf numFmtId="0" fontId="26" fillId="0" borderId="3" xfId="12" applyFont="1" applyBorder="1"/>
    <xf numFmtId="4" fontId="30" fillId="0" borderId="3" xfId="12" applyNumberFormat="1" applyFont="1" applyBorder="1"/>
    <xf numFmtId="4" fontId="24" fillId="11" borderId="3" xfId="12" applyNumberFormat="1" applyFont="1" applyFill="1" applyBorder="1"/>
    <xf numFmtId="4" fontId="31" fillId="11" borderId="3" xfId="12" applyNumberFormat="1" applyFont="1" applyFill="1" applyBorder="1"/>
    <xf numFmtId="0" fontId="20" fillId="10" borderId="3" xfId="12" applyFont="1" applyFill="1" applyBorder="1" applyAlignment="1">
      <alignment horizontal="center"/>
    </xf>
    <xf numFmtId="4" fontId="20" fillId="10" borderId="3" xfId="12" applyNumberFormat="1" applyFont="1" applyFill="1" applyBorder="1" applyAlignment="1">
      <alignment wrapText="1"/>
    </xf>
    <xf numFmtId="4" fontId="19" fillId="10" borderId="3" xfId="12" applyNumberFormat="1" applyFont="1" applyFill="1" applyBorder="1"/>
    <xf numFmtId="0" fontId="20" fillId="0" borderId="0" xfId="12" applyFont="1"/>
    <xf numFmtId="4" fontId="24" fillId="9" borderId="3" xfId="12" applyNumberFormat="1" applyFont="1" applyFill="1" applyBorder="1" applyAlignment="1" applyProtection="1">
      <alignment horizontal="center" wrapText="1"/>
      <protection locked="0"/>
    </xf>
    <xf numFmtId="4" fontId="24" fillId="9" borderId="3" xfId="12" applyNumberFormat="1" applyFont="1" applyFill="1" applyBorder="1" applyAlignment="1">
      <alignment horizontal="center" wrapText="1"/>
    </xf>
    <xf numFmtId="164" fontId="19" fillId="0" borderId="3" xfId="1" applyNumberFormat="1" applyFont="1" applyFill="1" applyBorder="1" applyAlignment="1">
      <alignment horizontal="right" wrapText="1"/>
    </xf>
    <xf numFmtId="4" fontId="19" fillId="0" borderId="3" xfId="12" applyNumberFormat="1" applyFont="1" applyBorder="1" applyAlignment="1">
      <alignment horizontal="center" wrapText="1"/>
    </xf>
    <xf numFmtId="4" fontId="20" fillId="0" borderId="3" xfId="12" applyNumberFormat="1" applyFont="1" applyBorder="1"/>
    <xf numFmtId="4" fontId="19" fillId="0" borderId="3" xfId="12" applyNumberFormat="1" applyFont="1" applyBorder="1" applyAlignment="1">
      <alignment horizontal="right" wrapText="1"/>
    </xf>
    <xf numFmtId="0" fontId="20" fillId="10" borderId="3" xfId="0" applyFont="1" applyFill="1" applyBorder="1" applyAlignment="1">
      <alignment horizontal="center"/>
    </xf>
    <xf numFmtId="4" fontId="28" fillId="10" borderId="3" xfId="12" applyNumberFormat="1" applyFont="1" applyFill="1" applyBorder="1"/>
    <xf numFmtId="0" fontId="19" fillId="0" borderId="3" xfId="0" applyFont="1" applyBorder="1"/>
    <xf numFmtId="4" fontId="29" fillId="9" borderId="3" xfId="12" applyNumberFormat="1" applyFont="1" applyFill="1" applyBorder="1"/>
    <xf numFmtId="4" fontId="19" fillId="0" borderId="0" xfId="0" applyNumberFormat="1" applyFont="1"/>
    <xf numFmtId="4" fontId="32" fillId="12" borderId="8" xfId="12" applyNumberFormat="1" applyFont="1" applyFill="1" applyBorder="1"/>
    <xf numFmtId="4" fontId="33" fillId="10" borderId="2" xfId="12" applyNumberFormat="1" applyFont="1" applyFill="1" applyBorder="1" applyAlignment="1">
      <alignment horizontal="center" wrapText="1"/>
    </xf>
    <xf numFmtId="4" fontId="33" fillId="9" borderId="2" xfId="12" applyNumberFormat="1" applyFont="1" applyFill="1" applyBorder="1" applyAlignment="1">
      <alignment horizontal="center" wrapText="1"/>
    </xf>
    <xf numFmtId="4" fontId="25" fillId="12" borderId="8" xfId="12" applyNumberFormat="1" applyFont="1" applyFill="1" applyBorder="1"/>
    <xf numFmtId="4" fontId="34" fillId="0" borderId="9" xfId="12" applyNumberFormat="1" applyFont="1" applyBorder="1" applyAlignment="1">
      <alignment horizontal="center" wrapText="1"/>
    </xf>
    <xf numFmtId="4" fontId="32" fillId="0" borderId="3" xfId="12" applyNumberFormat="1" applyFont="1" applyBorder="1" applyAlignment="1">
      <alignment horizontal="center" wrapText="1"/>
    </xf>
    <xf numFmtId="4" fontId="32" fillId="0" borderId="0" xfId="12" applyNumberFormat="1" applyFont="1"/>
    <xf numFmtId="4" fontId="20" fillId="9" borderId="3" xfId="12" applyNumberFormat="1" applyFont="1" applyFill="1" applyBorder="1" applyAlignment="1">
      <alignment horizontal="center" wrapText="1"/>
    </xf>
    <xf numFmtId="0" fontId="35" fillId="0" borderId="3" xfId="12" applyFont="1" applyBorder="1" applyAlignment="1">
      <alignment horizontal="center" wrapText="1"/>
    </xf>
    <xf numFmtId="0" fontId="35" fillId="0" borderId="3" xfId="12" applyFont="1" applyBorder="1" applyAlignment="1">
      <alignment wrapText="1"/>
    </xf>
    <xf numFmtId="4" fontId="35" fillId="0" borderId="3" xfId="12" applyNumberFormat="1" applyFont="1" applyBorder="1"/>
    <xf numFmtId="0" fontId="0" fillId="0" borderId="7" xfId="0" applyBorder="1"/>
    <xf numFmtId="4" fontId="19" fillId="14" borderId="3" xfId="12" applyNumberFormat="1" applyFont="1" applyFill="1" applyBorder="1"/>
    <xf numFmtId="4" fontId="33" fillId="14" borderId="3" xfId="12" applyNumberFormat="1" applyFont="1" applyFill="1" applyBorder="1"/>
    <xf numFmtId="4" fontId="20" fillId="9" borderId="2" xfId="12" applyNumberFormat="1" applyFont="1" applyFill="1" applyBorder="1"/>
    <xf numFmtId="4" fontId="19" fillId="0" borderId="2" xfId="12" applyNumberFormat="1" applyFont="1" applyBorder="1"/>
    <xf numFmtId="4" fontId="20" fillId="13" borderId="2" xfId="12" applyNumberFormat="1" applyFont="1" applyFill="1" applyBorder="1"/>
    <xf numFmtId="4" fontId="20" fillId="13" borderId="3" xfId="12" applyNumberFormat="1" applyFont="1" applyFill="1" applyBorder="1"/>
    <xf numFmtId="4" fontId="32" fillId="0" borderId="8" xfId="12" applyNumberFormat="1" applyFont="1" applyFill="1" applyBorder="1"/>
    <xf numFmtId="4" fontId="20" fillId="0" borderId="3" xfId="12" applyNumberFormat="1" applyFont="1" applyFill="1" applyBorder="1" applyAlignment="1">
      <alignment horizontal="center" wrapText="1"/>
    </xf>
    <xf numFmtId="4" fontId="20" fillId="15" borderId="3" xfId="12" applyNumberFormat="1" applyFont="1" applyFill="1" applyBorder="1"/>
    <xf numFmtId="4" fontId="19" fillId="0" borderId="3" xfId="12" applyNumberFormat="1" applyFont="1" applyFill="1" applyBorder="1"/>
    <xf numFmtId="0" fontId="18" fillId="0" borderId="0" xfId="12" applyFont="1" applyFill="1"/>
    <xf numFmtId="4" fontId="18" fillId="0" borderId="0" xfId="12" applyNumberFormat="1" applyFont="1" applyFill="1"/>
    <xf numFmtId="4" fontId="18" fillId="0" borderId="3" xfId="12" applyNumberFormat="1" applyFont="1" applyFill="1" applyBorder="1"/>
    <xf numFmtId="0" fontId="18" fillId="0" borderId="11" xfId="12" applyFont="1" applyBorder="1"/>
    <xf numFmtId="4" fontId="20" fillId="0" borderId="3" xfId="12" applyNumberFormat="1" applyFont="1" applyFill="1" applyBorder="1"/>
    <xf numFmtId="0" fontId="18" fillId="0" borderId="0" xfId="12" applyFont="1" applyBorder="1"/>
    <xf numFmtId="4" fontId="18" fillId="0" borderId="11" xfId="12" applyNumberFormat="1" applyFont="1" applyBorder="1"/>
    <xf numFmtId="4" fontId="25" fillId="0" borderId="0" xfId="12" applyNumberFormat="1" applyFont="1" applyFill="1"/>
    <xf numFmtId="4" fontId="33" fillId="0" borderId="2" xfId="12" applyNumberFormat="1" applyFont="1" applyFill="1" applyBorder="1" applyAlignment="1">
      <alignment horizontal="center" wrapText="1"/>
    </xf>
    <xf numFmtId="4" fontId="22" fillId="0" borderId="0" xfId="12" applyNumberFormat="1" applyFont="1" applyFill="1"/>
    <xf numFmtId="0" fontId="22" fillId="0" borderId="0" xfId="12" applyFont="1" applyFill="1"/>
    <xf numFmtId="4" fontId="18" fillId="0" borderId="0" xfId="12" applyNumberFormat="1" applyFont="1" applyFill="1" applyAlignment="1" applyProtection="1">
      <alignment horizontal="center" wrapText="1"/>
      <protection locked="0"/>
    </xf>
    <xf numFmtId="0" fontId="27" fillId="0" borderId="0" xfId="12" applyFont="1" applyFill="1"/>
    <xf numFmtId="4" fontId="18" fillId="0" borderId="11" xfId="12" applyNumberFormat="1" applyFont="1" applyFill="1" applyBorder="1"/>
    <xf numFmtId="0" fontId="18" fillId="0" borderId="11" xfId="12" applyFont="1" applyFill="1" applyBorder="1"/>
    <xf numFmtId="4" fontId="37" fillId="0" borderId="0" xfId="12" applyNumberFormat="1" applyFont="1" applyFill="1"/>
    <xf numFmtId="4" fontId="35" fillId="0" borderId="3" xfId="12" applyNumberFormat="1" applyFont="1" applyFill="1" applyBorder="1"/>
    <xf numFmtId="4" fontId="32" fillId="12" borderId="3" xfId="12" applyNumberFormat="1" applyFont="1" applyFill="1" applyBorder="1"/>
    <xf numFmtId="4" fontId="32" fillId="14" borderId="3" xfId="12" applyNumberFormat="1" applyFont="1" applyFill="1" applyBorder="1"/>
    <xf numFmtId="4" fontId="36" fillId="0" borderId="2" xfId="12" applyNumberFormat="1" applyFont="1" applyFill="1" applyBorder="1"/>
    <xf numFmtId="4" fontId="20" fillId="0" borderId="12" xfId="12" applyNumberFormat="1" applyFont="1" applyFill="1" applyBorder="1" applyAlignment="1">
      <alignment horizontal="center" wrapText="1"/>
    </xf>
    <xf numFmtId="0" fontId="0" fillId="0" borderId="3" xfId="0" applyBorder="1"/>
    <xf numFmtId="0" fontId="20" fillId="9" borderId="3" xfId="12" applyFont="1" applyFill="1" applyBorder="1" applyAlignment="1">
      <alignment horizontal="center"/>
    </xf>
    <xf numFmtId="0" fontId="0" fillId="0" borderId="10" xfId="0" applyBorder="1"/>
    <xf numFmtId="0" fontId="0" fillId="0" borderId="0" xfId="0"/>
    <xf numFmtId="4" fontId="36" fillId="0" borderId="3" xfId="12" applyNumberFormat="1" applyFont="1" applyBorder="1"/>
    <xf numFmtId="4" fontId="18" fillId="0" borderId="0" xfId="12" applyNumberFormat="1" applyFont="1" applyFill="1" applyBorder="1"/>
    <xf numFmtId="0" fontId="32" fillId="0" borderId="0" xfId="12" applyFont="1"/>
    <xf numFmtId="0" fontId="22" fillId="0" borderId="0" xfId="12" applyFont="1" applyAlignment="1">
      <alignment horizontal="left" wrapText="1"/>
    </xf>
    <xf numFmtId="0" fontId="20" fillId="9" borderId="3" xfId="12" applyFont="1" applyFill="1" applyBorder="1" applyAlignment="1">
      <alignment horizontal="center"/>
    </xf>
    <xf numFmtId="0" fontId="20" fillId="0" borderId="0" xfId="12" applyFont="1" applyAlignment="1">
      <alignment horizontal="center" wrapText="1"/>
    </xf>
    <xf numFmtId="0" fontId="20" fillId="9" borderId="3" xfId="12" applyFont="1" applyFill="1" applyBorder="1" applyAlignment="1">
      <alignment horizontal="center" wrapText="1"/>
    </xf>
    <xf numFmtId="0" fontId="20" fillId="10" borderId="3" xfId="12" applyFont="1" applyFill="1" applyBorder="1" applyAlignment="1">
      <alignment horizontal="center" wrapText="1"/>
    </xf>
    <xf numFmtId="0" fontId="0" fillId="0" borderId="3" xfId="0" applyBorder="1"/>
    <xf numFmtId="0" fontId="20" fillId="11" borderId="3" xfId="12" applyFont="1" applyFill="1" applyBorder="1" applyAlignment="1">
      <alignment wrapText="1"/>
    </xf>
    <xf numFmtId="0" fontId="33" fillId="10" borderId="3" xfId="12" applyFont="1" applyFill="1" applyBorder="1" applyAlignment="1">
      <alignment horizontal="center" wrapText="1"/>
    </xf>
    <xf numFmtId="0" fontId="0" fillId="0" borderId="0" xfId="0"/>
    <xf numFmtId="0" fontId="0" fillId="0" borderId="6" xfId="0" applyBorder="1"/>
    <xf numFmtId="49" fontId="24" fillId="9" borderId="3" xfId="12" applyNumberFormat="1" applyFont="1" applyFill="1" applyBorder="1" applyAlignment="1">
      <alignment horizontal="center" wrapText="1"/>
    </xf>
    <xf numFmtId="0" fontId="24" fillId="9" borderId="3" xfId="12" applyFon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7" xfId="0" applyBorder="1"/>
    <xf numFmtId="0" fontId="21" fillId="0" borderId="3" xfId="12" applyFont="1" applyBorder="1" applyAlignment="1">
      <alignment horizontal="left" wrapText="1"/>
    </xf>
    <xf numFmtId="0" fontId="17" fillId="0" borderId="0" xfId="12" applyFont="1" applyAlignment="1">
      <alignment horizontal="center" wrapText="1"/>
    </xf>
    <xf numFmtId="0" fontId="17" fillId="0" borderId="0" xfId="12" applyFont="1" applyAlignment="1">
      <alignment horizontal="left" vertical="center" wrapText="1"/>
    </xf>
    <xf numFmtId="0" fontId="17" fillId="0" borderId="3" xfId="12" applyFont="1" applyBorder="1" applyAlignment="1">
      <alignment horizontal="center" wrapText="1"/>
    </xf>
    <xf numFmtId="4" fontId="17" fillId="0" borderId="3" xfId="12" applyNumberFormat="1" applyFont="1" applyBorder="1" applyAlignment="1">
      <alignment horizontal="right" wrapText="1"/>
    </xf>
    <xf numFmtId="0" fontId="17" fillId="0" borderId="3" xfId="12" applyFont="1" applyBorder="1" applyAlignment="1">
      <alignment horizontal="left" wrapText="1"/>
    </xf>
    <xf numFmtId="4" fontId="17" fillId="0" borderId="3" xfId="12" applyNumberFormat="1" applyFont="1" applyBorder="1" applyAlignment="1">
      <alignment horizontal="center" wrapText="1"/>
    </xf>
    <xf numFmtId="0" fontId="20" fillId="13" borderId="3" xfId="12" applyFont="1" applyFill="1" applyBorder="1" applyAlignment="1">
      <alignment horizontal="center" wrapText="1"/>
    </xf>
    <xf numFmtId="0" fontId="20" fillId="0" borderId="0" xfId="12" applyFont="1" applyAlignment="1">
      <alignment horizontal="left" wrapText="1"/>
    </xf>
  </cellXfs>
  <cellStyles count="29">
    <cellStyle name="Accent" xfId="8"/>
    <cellStyle name="Accent 1" xfId="9"/>
    <cellStyle name="Accent 2" xfId="10"/>
    <cellStyle name="Accent 3" xfId="11"/>
    <cellStyle name="Bad" xfId="5" builtinId="27" customBuiltin="1"/>
    <cellStyle name="Comma [0]" xfId="1" builtinId="6" customBuiltin="1"/>
    <cellStyle name="Default 1" xfId="12"/>
    <cellStyle name="Error" xfId="13"/>
    <cellStyle name="Footnote" xfId="14"/>
    <cellStyle name="Good" xfId="4" builtinId="26" customBuiltin="1"/>
    <cellStyle name="Heading" xfId="15"/>
    <cellStyle name="Heading 1" xfId="2" builtinId="16" customBuiltin="1"/>
    <cellStyle name="Heading 2" xfId="3" builtinId="17" customBuiltin="1"/>
    <cellStyle name="Heading1" xfId="16"/>
    <cellStyle name="Heading1 1" xfId="17"/>
    <cellStyle name="Heading1 2" xfId="18"/>
    <cellStyle name="Hyperlink" xfId="19"/>
    <cellStyle name="Neutral" xfId="6" builtinId="28" customBuiltin="1"/>
    <cellStyle name="Normal" xfId="0" builtinId="0" customBuiltin="1"/>
    <cellStyle name="Note" xfId="7" builtinId="10" customBuiltin="1"/>
    <cellStyle name="Result" xfId="20"/>
    <cellStyle name="Result 1" xfId="21"/>
    <cellStyle name="Result 2" xfId="22"/>
    <cellStyle name="Result2" xfId="23"/>
    <cellStyle name="Result2 1" xfId="24"/>
    <cellStyle name="Result2 2" xfId="25"/>
    <cellStyle name="Status" xfId="26"/>
    <cellStyle name="Text" xfId="27"/>
    <cellStyle name="Warning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0"/>
  <sheetViews>
    <sheetView tabSelected="1" topLeftCell="A312" zoomScaleNormal="100" workbookViewId="0">
      <selection activeCell="C330" sqref="C330"/>
    </sheetView>
  </sheetViews>
  <sheetFormatPr defaultColWidth="9" defaultRowHeight="18.75"/>
  <cols>
    <col min="1" max="1" width="15.125" style="2" customWidth="1"/>
    <col min="2" max="2" width="19.125" style="12" customWidth="1"/>
    <col min="3" max="3" width="34.5" style="2" customWidth="1"/>
    <col min="4" max="4" width="29.125" style="2" customWidth="1"/>
    <col min="5" max="5" width="31.625" style="2" customWidth="1"/>
    <col min="6" max="6" width="26" style="2" customWidth="1"/>
    <col min="7" max="7" width="34.25" style="51" customWidth="1"/>
    <col min="8" max="8" width="17.25" style="51" customWidth="1"/>
    <col min="9" max="9" width="19.5" style="2" bestFit="1" customWidth="1"/>
    <col min="10" max="10" width="15.625" style="2" bestFit="1" customWidth="1"/>
    <col min="11" max="11" width="17.125" style="2" customWidth="1"/>
    <col min="12" max="66" width="11.125" style="2" customWidth="1"/>
    <col min="67" max="67" width="9" style="3" customWidth="1"/>
    <col min="68" max="16384" width="9" style="3"/>
  </cols>
  <sheetData>
    <row r="1" spans="1:64" ht="61.5" customHeight="1">
      <c r="A1" s="144" t="s">
        <v>188</v>
      </c>
      <c r="B1" s="144"/>
      <c r="C1" s="144"/>
      <c r="D1" s="144"/>
      <c r="E1" s="144"/>
      <c r="F1" s="144"/>
      <c r="G1" s="144"/>
      <c r="H1" s="144"/>
    </row>
    <row r="2" spans="1:64" ht="12" customHeight="1">
      <c r="A2" s="4"/>
      <c r="B2" s="4"/>
      <c r="C2" s="4"/>
      <c r="D2" s="4"/>
      <c r="E2" s="4"/>
      <c r="F2" s="4"/>
      <c r="G2" s="5"/>
      <c r="H2" s="4"/>
    </row>
    <row r="3" spans="1:64" ht="37.5" customHeight="1">
      <c r="A3" s="136"/>
      <c r="B3" s="136"/>
      <c r="C3" s="136"/>
      <c r="D3" s="136"/>
      <c r="E3" s="136"/>
      <c r="F3" s="136"/>
      <c r="G3" s="136"/>
      <c r="H3" s="136"/>
    </row>
    <row r="4" spans="1:64" ht="18.75" customHeight="1">
      <c r="A4" s="6"/>
      <c r="B4" s="5"/>
      <c r="C4" s="5"/>
      <c r="D4" s="5"/>
      <c r="E4" s="5"/>
      <c r="F4" s="5"/>
      <c r="G4" s="5"/>
      <c r="H4" s="5"/>
    </row>
    <row r="5" spans="1:64" ht="36" customHeight="1">
      <c r="A5" s="7"/>
      <c r="B5" s="145" t="s">
        <v>163</v>
      </c>
      <c r="C5" s="145"/>
      <c r="D5" s="145"/>
      <c r="E5" s="145"/>
      <c r="F5" s="145"/>
      <c r="G5" s="145"/>
      <c r="H5" s="145"/>
    </row>
    <row r="6" spans="1:64" ht="20.25" hidden="1">
      <c r="A6" s="7"/>
      <c r="B6" s="1"/>
      <c r="C6" s="1"/>
      <c r="D6" s="1"/>
      <c r="E6" s="1"/>
      <c r="F6" s="1"/>
      <c r="G6" s="1"/>
      <c r="H6" s="1"/>
    </row>
    <row r="7" spans="1:64" s="3" customFormat="1" ht="66" customHeight="1">
      <c r="A7" s="8" t="s">
        <v>0</v>
      </c>
      <c r="B7" s="146" t="s">
        <v>1</v>
      </c>
      <c r="C7" s="146"/>
      <c r="D7" s="10" t="s">
        <v>164</v>
      </c>
      <c r="E7" s="9" t="s">
        <v>189</v>
      </c>
      <c r="F7" s="9" t="s">
        <v>165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3" customFormat="1" ht="44.45" customHeight="1">
      <c r="A8" s="13">
        <v>791111</v>
      </c>
      <c r="B8" s="143" t="s">
        <v>2</v>
      </c>
      <c r="C8" s="143"/>
      <c r="D8" s="14">
        <v>35540000</v>
      </c>
      <c r="E8" s="15">
        <v>35279008.799999997</v>
      </c>
      <c r="F8" s="16">
        <f>E8*100/D8</f>
        <v>99.26564096792346</v>
      </c>
      <c r="G8" s="1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79.150000000000006" customHeight="1">
      <c r="A9" s="13">
        <v>791111</v>
      </c>
      <c r="B9" s="143" t="s">
        <v>3</v>
      </c>
      <c r="C9" s="143"/>
      <c r="D9" s="15">
        <v>4495000</v>
      </c>
      <c r="E9" s="15">
        <v>4245000</v>
      </c>
      <c r="F9" s="16">
        <f>E9*100/D9</f>
        <v>94.438264738598448</v>
      </c>
      <c r="G9" s="17"/>
      <c r="H9" s="7"/>
      <c r="I9" s="2"/>
      <c r="J9" s="2"/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3" customFormat="1" ht="55.5" customHeight="1">
      <c r="A10" s="13">
        <v>741413</v>
      </c>
      <c r="B10" s="143" t="s">
        <v>4</v>
      </c>
      <c r="C10" s="143"/>
      <c r="D10" s="15">
        <v>200000</v>
      </c>
      <c r="E10" s="15">
        <v>0</v>
      </c>
      <c r="F10" s="16">
        <f>E10*100/D10</f>
        <v>0</v>
      </c>
      <c r="G10" s="17"/>
      <c r="H10" s="7"/>
      <c r="I10" s="2"/>
      <c r="J10" s="2"/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3" customFormat="1" ht="49.15" customHeight="1">
      <c r="A11" s="13">
        <v>742141</v>
      </c>
      <c r="B11" s="143" t="s">
        <v>5</v>
      </c>
      <c r="C11" s="143"/>
      <c r="D11" s="15">
        <v>10975738.5</v>
      </c>
      <c r="E11" s="15">
        <v>7803260</v>
      </c>
      <c r="F11" s="16">
        <f>E11*100/D11</f>
        <v>71.095534938264066</v>
      </c>
      <c r="G11" s="1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3" customFormat="1" ht="40.700000000000003" customHeight="1">
      <c r="A12" s="13">
        <v>733147</v>
      </c>
      <c r="B12" s="143" t="s">
        <v>6</v>
      </c>
      <c r="C12" s="143"/>
      <c r="D12" s="15">
        <v>2800000</v>
      </c>
      <c r="E12" s="15">
        <v>1863029.9</v>
      </c>
      <c r="F12" s="16">
        <f>E12*100/D12</f>
        <v>66.536782142857149</v>
      </c>
      <c r="G12" s="17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3" customFormat="1" ht="48.6" customHeight="1">
      <c r="A13" s="13">
        <v>744141</v>
      </c>
      <c r="B13" s="143" t="s">
        <v>7</v>
      </c>
      <c r="C13" s="143"/>
      <c r="D13" s="15">
        <v>0</v>
      </c>
      <c r="E13" s="15">
        <v>0</v>
      </c>
      <c r="F13" s="16">
        <v>0</v>
      </c>
      <c r="G13" s="17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3" customFormat="1" ht="44.25" customHeight="1">
      <c r="A14" s="13">
        <v>771111</v>
      </c>
      <c r="B14" s="143" t="s">
        <v>8</v>
      </c>
      <c r="C14" s="143"/>
      <c r="D14" s="15">
        <v>77769.8</v>
      </c>
      <c r="E14" s="15">
        <v>77769.8</v>
      </c>
      <c r="F14" s="16">
        <v>0</v>
      </c>
      <c r="G14" s="17"/>
      <c r="H14" s="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44.25" customHeight="1">
      <c r="A15" s="13">
        <v>733144</v>
      </c>
      <c r="B15" s="143" t="s">
        <v>166</v>
      </c>
      <c r="C15" s="143"/>
      <c r="D15" s="15">
        <v>455941.8</v>
      </c>
      <c r="E15" s="15">
        <v>455941.8</v>
      </c>
      <c r="F15" s="16">
        <v>0</v>
      </c>
      <c r="G15" s="17"/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" customFormat="1" ht="44.25" customHeight="1">
      <c r="A16" s="13">
        <v>823141</v>
      </c>
      <c r="B16" s="143" t="s">
        <v>9</v>
      </c>
      <c r="C16" s="143"/>
      <c r="D16" s="15">
        <v>1500000</v>
      </c>
      <c r="E16" s="15">
        <v>1476990</v>
      </c>
      <c r="F16" s="16">
        <f>E16*100/D16</f>
        <v>98.465999999999994</v>
      </c>
      <c r="G16" s="17"/>
      <c r="H16" s="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6" ht="42.75" customHeight="1">
      <c r="A17" s="13">
        <v>321311</v>
      </c>
      <c r="B17" s="143" t="s">
        <v>10</v>
      </c>
      <c r="C17" s="143"/>
      <c r="D17" s="15">
        <v>8860549.9000000004</v>
      </c>
      <c r="E17" s="15">
        <v>2380129.31</v>
      </c>
      <c r="F17" s="16">
        <v>0</v>
      </c>
      <c r="G17" s="17"/>
      <c r="H17" s="7"/>
      <c r="BM17" s="3"/>
      <c r="BN17" s="3"/>
    </row>
    <row r="18" spans="1:66" ht="21" customHeight="1">
      <c r="A18" s="19"/>
      <c r="B18" s="148" t="s">
        <v>11</v>
      </c>
      <c r="C18" s="148"/>
      <c r="D18" s="149">
        <f>SUM(D8:D17)</f>
        <v>64904999.999999993</v>
      </c>
      <c r="E18" s="149">
        <f>SUM(E8:E17)</f>
        <v>53581129.609999992</v>
      </c>
      <c r="F18" s="147">
        <f>E18*100/D18</f>
        <v>82.553161713273241</v>
      </c>
      <c r="G18" s="17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3"/>
      <c r="BN18" s="3"/>
    </row>
    <row r="19" spans="1:66" ht="21" customHeight="1">
      <c r="A19" s="20"/>
      <c r="B19" s="148"/>
      <c r="C19" s="148"/>
      <c r="D19" s="149"/>
      <c r="E19" s="149"/>
      <c r="F19" s="147"/>
      <c r="G19" s="17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3"/>
      <c r="BN19" s="3"/>
    </row>
    <row r="20" spans="1:66">
      <c r="A20" s="6"/>
      <c r="B20" s="5"/>
      <c r="C20" s="4"/>
      <c r="D20" s="4"/>
      <c r="E20" s="4"/>
      <c r="F20" s="4"/>
      <c r="G20" s="4"/>
      <c r="H20" s="21"/>
    </row>
    <row r="21" spans="1:66" ht="43.5" customHeight="1">
      <c r="A21" s="6"/>
      <c r="B21" s="130" t="s">
        <v>173</v>
      </c>
      <c r="C21" s="130"/>
      <c r="D21" s="130"/>
      <c r="E21" s="130"/>
      <c r="F21" s="130"/>
      <c r="G21" s="130"/>
      <c r="H21" s="130"/>
    </row>
    <row r="22" spans="1:66" ht="3" customHeight="1">
      <c r="A22" s="6"/>
      <c r="B22" s="137"/>
      <c r="C22" s="137"/>
      <c r="D22" s="137"/>
      <c r="E22" s="137"/>
      <c r="F22" s="137"/>
      <c r="G22" s="137"/>
      <c r="H22" s="22"/>
    </row>
    <row r="23" spans="1:66" ht="81" customHeight="1">
      <c r="A23" s="23" t="s">
        <v>12</v>
      </c>
      <c r="B23" s="24" t="s">
        <v>0</v>
      </c>
      <c r="C23" s="24" t="s">
        <v>13</v>
      </c>
      <c r="D23" s="24" t="s">
        <v>168</v>
      </c>
      <c r="E23" s="24" t="s">
        <v>172</v>
      </c>
      <c r="F23" s="25" t="s">
        <v>190</v>
      </c>
      <c r="G23" s="24" t="s">
        <v>191</v>
      </c>
      <c r="H23" s="9" t="s">
        <v>170</v>
      </c>
      <c r="I23" s="82" t="s">
        <v>171</v>
      </c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ht="45.75" customHeight="1">
      <c r="A24" s="28" t="s">
        <v>14</v>
      </c>
      <c r="B24" s="138" t="s">
        <v>15</v>
      </c>
      <c r="C24" s="138"/>
      <c r="D24" s="29">
        <f>SUM(D25:D26)</f>
        <v>24850000</v>
      </c>
      <c r="E24" s="29">
        <f>SUM(E25:E26)</f>
        <v>3860000</v>
      </c>
      <c r="F24" s="29">
        <f>F25+F26</f>
        <v>24749788</v>
      </c>
      <c r="G24" s="29">
        <f>G25+G26</f>
        <v>3712334.35</v>
      </c>
      <c r="H24" s="79">
        <f>F24*100/D24</f>
        <v>99.5967323943662</v>
      </c>
      <c r="I24" s="78">
        <f>G24*100/E24</f>
        <v>96.174465025906741</v>
      </c>
      <c r="J24" s="10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</row>
    <row r="25" spans="1:66" ht="36.75">
      <c r="A25" s="32"/>
      <c r="B25" s="33">
        <v>411110</v>
      </c>
      <c r="C25" s="34" t="s">
        <v>16</v>
      </c>
      <c r="D25" s="35">
        <v>23450000</v>
      </c>
      <c r="E25" s="35">
        <v>3660000</v>
      </c>
      <c r="F25" s="35">
        <v>23411551</v>
      </c>
      <c r="G25" s="35">
        <v>3577872.21</v>
      </c>
      <c r="H25" s="108">
        <f t="shared" ref="H25:H84" si="0">F25*100/D25</f>
        <v>99.836038379530919</v>
      </c>
      <c r="I25" s="96">
        <f t="shared" ref="I25:I89" si="1">G25*100/E25</f>
        <v>97.756071311475409</v>
      </c>
      <c r="J25" s="107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</row>
    <row r="26" spans="1:66" customFormat="1" ht="54.75">
      <c r="A26" s="32"/>
      <c r="B26" s="33">
        <v>411115</v>
      </c>
      <c r="C26" s="34" t="s">
        <v>17</v>
      </c>
      <c r="D26" s="35">
        <v>1400000</v>
      </c>
      <c r="E26" s="35">
        <v>200000</v>
      </c>
      <c r="F26" s="35">
        <v>1338237</v>
      </c>
      <c r="G26" s="35">
        <v>134462.14000000001</v>
      </c>
      <c r="H26" s="108">
        <f t="shared" si="0"/>
        <v>95.588357142857149</v>
      </c>
      <c r="I26" s="96">
        <f t="shared" si="1"/>
        <v>67.231070000000003</v>
      </c>
      <c r="J26" s="10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</row>
    <row r="27" spans="1:66" customFormat="1" ht="28.5" customHeight="1">
      <c r="A27" s="38">
        <v>412</v>
      </c>
      <c r="B27" s="139" t="s">
        <v>18</v>
      </c>
      <c r="C27" s="139"/>
      <c r="D27" s="39">
        <f>SUM(D28:D29)</f>
        <v>3750000</v>
      </c>
      <c r="E27" s="39">
        <f>SUM(E28:E29)</f>
        <v>600000</v>
      </c>
      <c r="F27" s="39">
        <f>F28+F29</f>
        <v>3749593</v>
      </c>
      <c r="G27" s="39">
        <f>G28+G29</f>
        <v>563761.39</v>
      </c>
      <c r="H27" s="79">
        <f t="shared" si="0"/>
        <v>99.98914666666667</v>
      </c>
      <c r="I27" s="78">
        <f t="shared" si="1"/>
        <v>93.960231666666672</v>
      </c>
      <c r="J27" s="107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</row>
    <row r="28" spans="1:66" customFormat="1">
      <c r="A28" s="133"/>
      <c r="B28" s="33">
        <v>412111</v>
      </c>
      <c r="C28" s="42" t="s">
        <v>19</v>
      </c>
      <c r="D28" s="35">
        <v>2475000</v>
      </c>
      <c r="E28" s="35">
        <v>405000</v>
      </c>
      <c r="F28" s="35">
        <v>2474979</v>
      </c>
      <c r="G28" s="35">
        <v>372516.07</v>
      </c>
      <c r="H28" s="108">
        <f t="shared" si="0"/>
        <v>99.99915151515151</v>
      </c>
      <c r="I28" s="96">
        <f t="shared" si="1"/>
        <v>91.979276543209878</v>
      </c>
      <c r="J28" s="10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</row>
    <row r="29" spans="1:66" customFormat="1" ht="54.75">
      <c r="A29" s="133"/>
      <c r="B29" s="33">
        <v>412211</v>
      </c>
      <c r="C29" s="42" t="s">
        <v>20</v>
      </c>
      <c r="D29" s="35">
        <v>1275000</v>
      </c>
      <c r="E29" s="35">
        <v>195000</v>
      </c>
      <c r="F29" s="35">
        <v>1274614</v>
      </c>
      <c r="G29" s="35">
        <v>191245.32</v>
      </c>
      <c r="H29" s="108">
        <f t="shared" si="0"/>
        <v>99.969725490196083</v>
      </c>
      <c r="I29" s="96">
        <f t="shared" si="1"/>
        <v>98.074523076923072</v>
      </c>
      <c r="J29" s="10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1:66" customFormat="1" ht="18.75" customHeight="1">
      <c r="A30" s="43">
        <v>413</v>
      </c>
      <c r="B30" s="131" t="s">
        <v>21</v>
      </c>
      <c r="C30" s="131"/>
      <c r="D30" s="44">
        <f>SUM(D31)</f>
        <v>100000</v>
      </c>
      <c r="E30" s="44">
        <f>SUM(E31)</f>
        <v>0</v>
      </c>
      <c r="F30" s="39">
        <f>SUM(F31)</f>
        <v>35000</v>
      </c>
      <c r="G30" s="44">
        <v>0</v>
      </c>
      <c r="H30" s="79">
        <f t="shared" si="0"/>
        <v>35</v>
      </c>
      <c r="I30" s="78">
        <v>0</v>
      </c>
      <c r="J30" s="10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customFormat="1" ht="36.75">
      <c r="A31" s="45"/>
      <c r="B31" s="46">
        <v>413142</v>
      </c>
      <c r="C31" s="42" t="s">
        <v>22</v>
      </c>
      <c r="D31" s="47">
        <v>100000</v>
      </c>
      <c r="E31" s="48">
        <v>0</v>
      </c>
      <c r="F31" s="48">
        <v>35000</v>
      </c>
      <c r="G31" s="48">
        <v>0</v>
      </c>
      <c r="H31" s="108">
        <f t="shared" si="0"/>
        <v>35</v>
      </c>
      <c r="I31" s="96">
        <v>0</v>
      </c>
      <c r="J31" s="10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customFormat="1" ht="33.75" customHeight="1">
      <c r="A32" s="49">
        <v>414</v>
      </c>
      <c r="B32" s="131" t="s">
        <v>23</v>
      </c>
      <c r="C32" s="131"/>
      <c r="D32" s="44">
        <f>SUM(D33:D36)</f>
        <v>0</v>
      </c>
      <c r="E32" s="44">
        <f>SUM(E33:E36)</f>
        <v>1050000</v>
      </c>
      <c r="F32" s="44">
        <f>SUM(F33:F36)</f>
        <v>0</v>
      </c>
      <c r="G32" s="44">
        <f>SUM(G33:G36)</f>
        <v>815625.4</v>
      </c>
      <c r="H32" s="79">
        <v>0</v>
      </c>
      <c r="I32" s="78">
        <f t="shared" si="1"/>
        <v>77.678609523809527</v>
      </c>
      <c r="J32" s="10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customFormat="1" ht="42.75" customHeight="1">
      <c r="A33" s="50"/>
      <c r="B33" s="46">
        <v>414121</v>
      </c>
      <c r="C33" s="42" t="s">
        <v>24</v>
      </c>
      <c r="D33" s="48">
        <v>0</v>
      </c>
      <c r="E33" s="48">
        <v>100000</v>
      </c>
      <c r="F33" s="48">
        <v>0</v>
      </c>
      <c r="G33" s="99">
        <v>81378.399999999994</v>
      </c>
      <c r="H33" s="108">
        <v>0</v>
      </c>
      <c r="I33" s="96">
        <f t="shared" si="1"/>
        <v>81.378399999999985</v>
      </c>
      <c r="J33" s="10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customFormat="1" ht="42.75" customHeight="1">
      <c r="A34" s="50"/>
      <c r="B34" s="46">
        <v>414311</v>
      </c>
      <c r="C34" s="42" t="s">
        <v>25</v>
      </c>
      <c r="D34" s="47">
        <v>0</v>
      </c>
      <c r="E34" s="48">
        <v>450000</v>
      </c>
      <c r="F34" s="48">
        <v>0</v>
      </c>
      <c r="G34" s="99">
        <v>386484</v>
      </c>
      <c r="H34" s="108">
        <v>0</v>
      </c>
      <c r="I34" s="96">
        <f t="shared" si="1"/>
        <v>85.885333333333335</v>
      </c>
      <c r="J34" s="10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customFormat="1" ht="36.75">
      <c r="A35" s="50"/>
      <c r="B35" s="46">
        <v>414411</v>
      </c>
      <c r="C35" s="42" t="s">
        <v>26</v>
      </c>
      <c r="D35" s="48"/>
      <c r="E35" s="48">
        <v>350000</v>
      </c>
      <c r="F35" s="48">
        <v>0</v>
      </c>
      <c r="G35" s="99">
        <v>347763</v>
      </c>
      <c r="H35" s="108">
        <v>0</v>
      </c>
      <c r="I35" s="96">
        <f t="shared" si="1"/>
        <v>99.360857142857142</v>
      </c>
      <c r="J35" s="3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customFormat="1" ht="53.25" customHeight="1">
      <c r="A36" s="50"/>
      <c r="B36" s="46">
        <v>414419</v>
      </c>
      <c r="C36" s="42" t="s">
        <v>27</v>
      </c>
      <c r="D36" s="48">
        <v>0</v>
      </c>
      <c r="E36" s="48">
        <v>150000</v>
      </c>
      <c r="F36" s="48">
        <v>0</v>
      </c>
      <c r="G36" s="99">
        <v>0</v>
      </c>
      <c r="H36" s="108">
        <v>0</v>
      </c>
      <c r="I36" s="96">
        <f t="shared" si="1"/>
        <v>0</v>
      </c>
      <c r="J36" s="10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customFormat="1" ht="18.75" customHeight="1">
      <c r="A37" s="43">
        <v>415</v>
      </c>
      <c r="B37" s="131" t="s">
        <v>28</v>
      </c>
      <c r="C37" s="131"/>
      <c r="D37" s="44">
        <f>SUM(D38)</f>
        <v>670000</v>
      </c>
      <c r="E37" s="44">
        <f>SUM(E38)</f>
        <v>30000</v>
      </c>
      <c r="F37" s="44">
        <f>F38</f>
        <v>610718</v>
      </c>
      <c r="G37" s="44">
        <f>G38</f>
        <v>26553</v>
      </c>
      <c r="H37" s="79">
        <f t="shared" si="0"/>
        <v>91.151940298507469</v>
      </c>
      <c r="I37" s="78">
        <f t="shared" si="1"/>
        <v>88.51</v>
      </c>
      <c r="J37" s="107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customFormat="1" ht="36.75">
      <c r="A38" s="45"/>
      <c r="B38" s="46">
        <v>415112</v>
      </c>
      <c r="C38" s="42" t="s">
        <v>29</v>
      </c>
      <c r="D38" s="47">
        <v>670000</v>
      </c>
      <c r="E38" s="48">
        <v>30000</v>
      </c>
      <c r="F38" s="48">
        <v>610718</v>
      </c>
      <c r="G38" s="99">
        <v>26553</v>
      </c>
      <c r="H38" s="108">
        <f t="shared" si="0"/>
        <v>91.151940298507469</v>
      </c>
      <c r="I38" s="96">
        <f t="shared" si="1"/>
        <v>88.51</v>
      </c>
      <c r="J38" s="10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customFormat="1" ht="18.75" customHeight="1">
      <c r="A39" s="49">
        <v>416</v>
      </c>
      <c r="B39" s="131" t="s">
        <v>30</v>
      </c>
      <c r="C39" s="131"/>
      <c r="D39" s="44">
        <f>SUM(D40)</f>
        <v>400000</v>
      </c>
      <c r="E39" s="44">
        <f>SUM(E40)</f>
        <v>14000</v>
      </c>
      <c r="F39" s="44">
        <f>SUM(F40)</f>
        <v>400000</v>
      </c>
      <c r="G39" s="44">
        <f>SUM(G40)</f>
        <v>13817</v>
      </c>
      <c r="H39" s="79">
        <f t="shared" si="0"/>
        <v>100</v>
      </c>
      <c r="I39" s="78">
        <f t="shared" si="1"/>
        <v>98.692857142857136</v>
      </c>
      <c r="J39" s="107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customFormat="1">
      <c r="A40" s="45"/>
      <c r="B40" s="46">
        <v>416111</v>
      </c>
      <c r="C40" s="42" t="s">
        <v>31</v>
      </c>
      <c r="D40" s="47">
        <v>400000</v>
      </c>
      <c r="E40" s="48">
        <v>14000</v>
      </c>
      <c r="F40" s="48">
        <v>400000</v>
      </c>
      <c r="G40" s="48">
        <v>13817</v>
      </c>
      <c r="H40" s="108">
        <f t="shared" si="0"/>
        <v>100</v>
      </c>
      <c r="I40" s="96">
        <f t="shared" si="1"/>
        <v>98.692857142857136</v>
      </c>
      <c r="J40" s="10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customFormat="1" ht="18.75" customHeight="1">
      <c r="A41" s="49">
        <v>421</v>
      </c>
      <c r="B41" s="131" t="s">
        <v>32</v>
      </c>
      <c r="C41" s="131"/>
      <c r="D41" s="44">
        <f>SUM(D42:D60)</f>
        <v>4000000</v>
      </c>
      <c r="E41" s="44">
        <f>SUM(E42:E60)</f>
        <v>1734058.2</v>
      </c>
      <c r="F41" s="44">
        <f>SUM(F42:F60)</f>
        <v>3983887.6899999995</v>
      </c>
      <c r="G41" s="44">
        <f>SUM(G42:G60)</f>
        <v>1274260.3499999999</v>
      </c>
      <c r="H41" s="79">
        <f t="shared" si="0"/>
        <v>99.597192249999992</v>
      </c>
      <c r="I41" s="78">
        <f t="shared" si="1"/>
        <v>73.484289627649176</v>
      </c>
      <c r="J41" s="10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customFormat="1" ht="36.75">
      <c r="A42" s="133"/>
      <c r="B42" s="46">
        <v>421111</v>
      </c>
      <c r="C42" s="42" t="s">
        <v>33</v>
      </c>
      <c r="D42" s="47">
        <v>37000</v>
      </c>
      <c r="E42" s="48">
        <v>93000</v>
      </c>
      <c r="F42" s="48">
        <v>36096.980000000003</v>
      </c>
      <c r="G42" s="48">
        <v>63413.16</v>
      </c>
      <c r="H42" s="108">
        <f t="shared" si="0"/>
        <v>97.559405405405414</v>
      </c>
      <c r="I42" s="96">
        <f t="shared" si="1"/>
        <v>68.186193548387095</v>
      </c>
      <c r="J42" s="10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customFormat="1" ht="48.75" customHeight="1">
      <c r="A43" s="133"/>
      <c r="B43" s="46">
        <v>421211</v>
      </c>
      <c r="C43" s="42" t="s">
        <v>34</v>
      </c>
      <c r="D43" s="47">
        <v>1200000</v>
      </c>
      <c r="E43" s="48">
        <v>350000</v>
      </c>
      <c r="F43" s="48">
        <v>1190207.77</v>
      </c>
      <c r="G43" s="48">
        <v>190158.89</v>
      </c>
      <c r="H43" s="108">
        <f t="shared" si="0"/>
        <v>99.183980833333337</v>
      </c>
      <c r="I43" s="96">
        <f t="shared" si="1"/>
        <v>54.331111428571425</v>
      </c>
      <c r="J43" s="10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customFormat="1" ht="48.75" customHeight="1">
      <c r="A44" s="133"/>
      <c r="B44" s="46">
        <v>421223</v>
      </c>
      <c r="C44" s="42" t="s">
        <v>35</v>
      </c>
      <c r="D44" s="47">
        <v>60000</v>
      </c>
      <c r="E44" s="48">
        <v>0</v>
      </c>
      <c r="F44" s="48">
        <v>60000</v>
      </c>
      <c r="G44" s="48">
        <v>0</v>
      </c>
      <c r="H44" s="108">
        <f t="shared" si="0"/>
        <v>100</v>
      </c>
      <c r="I44" s="96">
        <v>0</v>
      </c>
      <c r="J44" s="10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customFormat="1" ht="32.1" customHeight="1">
      <c r="A45" s="133"/>
      <c r="B45" s="46">
        <v>421225</v>
      </c>
      <c r="C45" s="42" t="s">
        <v>36</v>
      </c>
      <c r="D45" s="47">
        <v>1883920</v>
      </c>
      <c r="E45" s="48">
        <v>716080</v>
      </c>
      <c r="F45" s="48">
        <v>1880542.88</v>
      </c>
      <c r="G45" s="48">
        <v>558256.81999999995</v>
      </c>
      <c r="H45" s="108">
        <f t="shared" si="0"/>
        <v>99.820739734171298</v>
      </c>
      <c r="I45" s="96">
        <f t="shared" si="1"/>
        <v>77.960118981119422</v>
      </c>
      <c r="J45" s="10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customFormat="1" ht="36.75">
      <c r="A46" s="133"/>
      <c r="B46" s="46">
        <v>421311</v>
      </c>
      <c r="C46" s="42" t="s">
        <v>37</v>
      </c>
      <c r="D46" s="47">
        <v>23000</v>
      </c>
      <c r="E46" s="48">
        <v>17000</v>
      </c>
      <c r="F46" s="48">
        <v>22427.59</v>
      </c>
      <c r="G46" s="48">
        <v>6413.45</v>
      </c>
      <c r="H46" s="108">
        <f t="shared" si="0"/>
        <v>97.51126086956522</v>
      </c>
      <c r="I46" s="96">
        <f t="shared" si="1"/>
        <v>37.726176470588236</v>
      </c>
      <c r="J46" s="10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customFormat="1">
      <c r="A47" s="133"/>
      <c r="B47" s="46">
        <v>421321</v>
      </c>
      <c r="C47" s="42" t="s">
        <v>38</v>
      </c>
      <c r="D47" s="47">
        <v>0</v>
      </c>
      <c r="E47" s="48">
        <v>0</v>
      </c>
      <c r="F47" s="48">
        <v>0</v>
      </c>
      <c r="G47" s="48">
        <v>0</v>
      </c>
      <c r="H47" s="108">
        <v>0</v>
      </c>
      <c r="I47" s="96">
        <v>0</v>
      </c>
      <c r="J47" s="10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customFormat="1">
      <c r="A48" s="133"/>
      <c r="B48" s="46">
        <v>421323</v>
      </c>
      <c r="C48" s="42" t="s">
        <v>39</v>
      </c>
      <c r="D48" s="47">
        <v>17030</v>
      </c>
      <c r="E48" s="48">
        <v>22970</v>
      </c>
      <c r="F48" s="48">
        <v>17030</v>
      </c>
      <c r="G48" s="48">
        <v>7680</v>
      </c>
      <c r="H48" s="108">
        <f t="shared" si="0"/>
        <v>100</v>
      </c>
      <c r="I48" s="96">
        <f t="shared" si="1"/>
        <v>33.43491510666086</v>
      </c>
      <c r="J48" s="10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customFormat="1">
      <c r="A49" s="133"/>
      <c r="B49" s="46">
        <v>421324</v>
      </c>
      <c r="C49" s="42" t="s">
        <v>40</v>
      </c>
      <c r="D49" s="47">
        <v>27000</v>
      </c>
      <c r="E49" s="48">
        <v>25000</v>
      </c>
      <c r="F49" s="48">
        <v>26556.54</v>
      </c>
      <c r="G49" s="48">
        <v>23655.3</v>
      </c>
      <c r="H49" s="108">
        <f t="shared" si="0"/>
        <v>98.35755555555555</v>
      </c>
      <c r="I49" s="96">
        <f t="shared" si="1"/>
        <v>94.621200000000002</v>
      </c>
      <c r="J49" s="10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customFormat="1">
      <c r="A50" s="133"/>
      <c r="B50" s="46">
        <v>421411</v>
      </c>
      <c r="C50" s="42" t="s">
        <v>41</v>
      </c>
      <c r="D50" s="47">
        <v>108000</v>
      </c>
      <c r="E50" s="48">
        <v>60000</v>
      </c>
      <c r="F50" s="48">
        <v>107977.18</v>
      </c>
      <c r="G50" s="48">
        <v>55961.48</v>
      </c>
      <c r="H50" s="108">
        <f t="shared" si="0"/>
        <v>99.978870370370373</v>
      </c>
      <c r="I50" s="96">
        <f t="shared" si="1"/>
        <v>93.269133333333329</v>
      </c>
      <c r="J50" s="107"/>
      <c r="K50" s="5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customFormat="1">
      <c r="A51" s="133"/>
      <c r="B51" s="46">
        <v>421412</v>
      </c>
      <c r="C51" s="42" t="s">
        <v>42</v>
      </c>
      <c r="D51" s="47">
        <v>0</v>
      </c>
      <c r="E51" s="48">
        <v>30000</v>
      </c>
      <c r="F51" s="48">
        <v>0</v>
      </c>
      <c r="G51" s="48">
        <v>23517</v>
      </c>
      <c r="H51" s="108">
        <v>0</v>
      </c>
      <c r="I51" s="96">
        <f t="shared" si="1"/>
        <v>78.39</v>
      </c>
      <c r="J51" s="10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customFormat="1" ht="36.75">
      <c r="A52" s="133"/>
      <c r="B52" s="46">
        <v>421414</v>
      </c>
      <c r="C52" s="42" t="s">
        <v>43</v>
      </c>
      <c r="D52" s="47">
        <v>80000</v>
      </c>
      <c r="E52" s="48">
        <v>70000</v>
      </c>
      <c r="F52" s="48">
        <v>79583.09</v>
      </c>
      <c r="G52" s="48">
        <v>62557.37</v>
      </c>
      <c r="H52" s="108">
        <f t="shared" si="0"/>
        <v>99.478862500000005</v>
      </c>
      <c r="I52" s="96">
        <f t="shared" si="1"/>
        <v>89.367671428571427</v>
      </c>
      <c r="J52" s="10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customFormat="1">
      <c r="A53" s="133"/>
      <c r="B53" s="46">
        <v>421421</v>
      </c>
      <c r="C53" s="42" t="s">
        <v>44</v>
      </c>
      <c r="D53" s="47">
        <v>42000</v>
      </c>
      <c r="E53" s="48">
        <v>32058.2</v>
      </c>
      <c r="F53" s="48">
        <v>41980</v>
      </c>
      <c r="G53" s="48">
        <v>18376.84</v>
      </c>
      <c r="H53" s="108">
        <f t="shared" si="0"/>
        <v>99.952380952380949</v>
      </c>
      <c r="I53" s="96">
        <f t="shared" si="1"/>
        <v>57.323368124224068</v>
      </c>
      <c r="J53" s="107"/>
      <c r="K53" s="5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customFormat="1">
      <c r="A54" s="133"/>
      <c r="B54" s="46">
        <v>421511</v>
      </c>
      <c r="C54" s="42" t="s">
        <v>45</v>
      </c>
      <c r="D54" s="47">
        <v>92000</v>
      </c>
      <c r="E54" s="48">
        <v>30000</v>
      </c>
      <c r="F54" s="48">
        <v>91752.06</v>
      </c>
      <c r="G54" s="48">
        <v>29178.59</v>
      </c>
      <c r="H54" s="108">
        <f t="shared" si="0"/>
        <v>99.730500000000006</v>
      </c>
      <c r="I54" s="96">
        <f t="shared" si="1"/>
        <v>97.261966666666666</v>
      </c>
      <c r="J54" s="107"/>
      <c r="K54" s="5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customFormat="1">
      <c r="A55" s="133"/>
      <c r="B55" s="46">
        <v>421512</v>
      </c>
      <c r="C55" s="42" t="s">
        <v>46</v>
      </c>
      <c r="D55" s="47">
        <v>0</v>
      </c>
      <c r="E55" s="48">
        <v>40000</v>
      </c>
      <c r="F55" s="48">
        <v>0</v>
      </c>
      <c r="G55" s="48">
        <v>26261</v>
      </c>
      <c r="H55" s="108">
        <v>0</v>
      </c>
      <c r="I55" s="96">
        <f t="shared" si="1"/>
        <v>65.652500000000003</v>
      </c>
      <c r="J55" s="10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customFormat="1" ht="36.75">
      <c r="A56" s="133"/>
      <c r="B56" s="46">
        <v>421519</v>
      </c>
      <c r="C56" s="42" t="s">
        <v>47</v>
      </c>
      <c r="D56" s="47">
        <v>10000</v>
      </c>
      <c r="E56" s="48">
        <v>35000</v>
      </c>
      <c r="F56" s="48">
        <v>9715.7999999999993</v>
      </c>
      <c r="G56" s="48">
        <v>12477.45</v>
      </c>
      <c r="H56" s="108">
        <f t="shared" si="0"/>
        <v>97.157999999999987</v>
      </c>
      <c r="I56" s="96">
        <f t="shared" si="1"/>
        <v>35.649857142857144</v>
      </c>
      <c r="J56" s="10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customFormat="1" ht="54.75">
      <c r="A57" s="133"/>
      <c r="B57" s="46">
        <v>421521</v>
      </c>
      <c r="C57" s="42" t="s">
        <v>48</v>
      </c>
      <c r="D57" s="47">
        <v>24050</v>
      </c>
      <c r="E57" s="48">
        <v>15950</v>
      </c>
      <c r="F57" s="48">
        <v>24017.8</v>
      </c>
      <c r="G57" s="48">
        <v>10263</v>
      </c>
      <c r="H57" s="108">
        <f t="shared" si="0"/>
        <v>99.866112266112268</v>
      </c>
      <c r="I57" s="96">
        <f t="shared" si="1"/>
        <v>64.34482758620689</v>
      </c>
      <c r="J57" s="107"/>
      <c r="K57" s="100"/>
      <c r="L57" s="10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customFormat="1" ht="48" customHeight="1">
      <c r="A58" s="133"/>
      <c r="B58" s="46">
        <v>421522</v>
      </c>
      <c r="C58" s="42" t="s">
        <v>49</v>
      </c>
      <c r="D58" s="47">
        <v>0</v>
      </c>
      <c r="E58" s="48">
        <v>45000</v>
      </c>
      <c r="F58" s="48">
        <v>0</v>
      </c>
      <c r="G58" s="48">
        <v>36000</v>
      </c>
      <c r="H58" s="108">
        <v>0</v>
      </c>
      <c r="I58" s="96">
        <f t="shared" si="1"/>
        <v>80</v>
      </c>
      <c r="J58" s="107"/>
      <c r="K58" s="100"/>
      <c r="L58" s="10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customFormat="1" ht="40.5" customHeight="1">
      <c r="A59" s="133"/>
      <c r="B59" s="46">
        <v>421619</v>
      </c>
      <c r="C59" s="42" t="s">
        <v>50</v>
      </c>
      <c r="D59" s="47">
        <v>0</v>
      </c>
      <c r="E59" s="48">
        <v>20000</v>
      </c>
      <c r="F59" s="48">
        <v>0</v>
      </c>
      <c r="G59" s="48">
        <v>18090</v>
      </c>
      <c r="H59" s="108">
        <v>0</v>
      </c>
      <c r="I59" s="96">
        <f t="shared" si="1"/>
        <v>90.45</v>
      </c>
      <c r="J59" s="107"/>
      <c r="K59" s="100"/>
      <c r="L59" s="10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customFormat="1" ht="36" customHeight="1">
      <c r="A60" s="133"/>
      <c r="B60" s="46">
        <v>421919</v>
      </c>
      <c r="C60" s="42" t="s">
        <v>51</v>
      </c>
      <c r="D60" s="47">
        <v>396000</v>
      </c>
      <c r="E60" s="48">
        <v>132000</v>
      </c>
      <c r="F60" s="48">
        <v>396000</v>
      </c>
      <c r="G60" s="48">
        <v>132000</v>
      </c>
      <c r="H60" s="108">
        <f t="shared" si="0"/>
        <v>100</v>
      </c>
      <c r="I60" s="96">
        <f t="shared" si="1"/>
        <v>100</v>
      </c>
      <c r="J60" s="107"/>
      <c r="K60" s="100"/>
      <c r="L60" s="10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customFormat="1" ht="18.75" customHeight="1">
      <c r="A61" s="49">
        <v>422</v>
      </c>
      <c r="B61" s="131" t="s">
        <v>52</v>
      </c>
      <c r="C61" s="131"/>
      <c r="D61" s="44">
        <f>SUM(D62:D69)</f>
        <v>20000</v>
      </c>
      <c r="E61" s="44">
        <f>SUM(E62:E69)</f>
        <v>310000</v>
      </c>
      <c r="F61" s="44">
        <f>SUM(F62:F67)</f>
        <v>17677</v>
      </c>
      <c r="G61" s="44">
        <f>SUM(G62:G70)</f>
        <v>180477</v>
      </c>
      <c r="H61" s="79">
        <f t="shared" si="0"/>
        <v>88.385000000000005</v>
      </c>
      <c r="I61" s="78">
        <f t="shared" si="1"/>
        <v>58.218387096774194</v>
      </c>
      <c r="J61" s="107"/>
      <c r="K61" s="109"/>
      <c r="L61" s="11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customFormat="1" ht="54.75">
      <c r="A62" s="133"/>
      <c r="B62" s="46">
        <v>422111</v>
      </c>
      <c r="C62" s="42" t="s">
        <v>53</v>
      </c>
      <c r="D62" s="47">
        <v>20000</v>
      </c>
      <c r="E62" s="48">
        <v>210000</v>
      </c>
      <c r="F62" s="48">
        <v>17677</v>
      </c>
      <c r="G62" s="48">
        <v>152822</v>
      </c>
      <c r="H62" s="108">
        <f t="shared" si="0"/>
        <v>88.385000000000005</v>
      </c>
      <c r="I62" s="96">
        <f t="shared" si="1"/>
        <v>72.772380952380956</v>
      </c>
      <c r="J62" s="107"/>
      <c r="K62" s="100"/>
      <c r="L62" s="10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customFormat="1" ht="36.75">
      <c r="A63" s="133"/>
      <c r="B63" s="46">
        <v>422121</v>
      </c>
      <c r="C63" s="42" t="s">
        <v>54</v>
      </c>
      <c r="D63" s="47">
        <v>0</v>
      </c>
      <c r="E63" s="48">
        <v>10000</v>
      </c>
      <c r="F63" s="48">
        <v>0</v>
      </c>
      <c r="G63" s="48">
        <v>5890</v>
      </c>
      <c r="H63" s="108">
        <v>0</v>
      </c>
      <c r="I63" s="96">
        <f t="shared" si="1"/>
        <v>58.9</v>
      </c>
      <c r="J63" s="107"/>
      <c r="K63" s="100"/>
      <c r="L63" s="10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customFormat="1" ht="36.75">
      <c r="A64" s="133"/>
      <c r="B64" s="46">
        <v>422131</v>
      </c>
      <c r="C64" s="42" t="s">
        <v>55</v>
      </c>
      <c r="D64" s="47">
        <v>0</v>
      </c>
      <c r="E64" s="48">
        <v>50000</v>
      </c>
      <c r="F64" s="48">
        <v>0</v>
      </c>
      <c r="G64" s="48">
        <v>10230</v>
      </c>
      <c r="H64" s="108">
        <v>0</v>
      </c>
      <c r="I64" s="96">
        <f t="shared" si="1"/>
        <v>20.46</v>
      </c>
      <c r="J64" s="107"/>
      <c r="K64" s="101"/>
      <c r="L64" s="10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customFormat="1" ht="37.5" customHeight="1">
      <c r="A65" s="133"/>
      <c r="B65" s="46">
        <v>422194</v>
      </c>
      <c r="C65" s="42" t="s">
        <v>56</v>
      </c>
      <c r="D65" s="48">
        <v>0</v>
      </c>
      <c r="E65" s="48">
        <v>0</v>
      </c>
      <c r="F65" s="48">
        <v>0</v>
      </c>
      <c r="G65" s="48">
        <v>0</v>
      </c>
      <c r="H65" s="108">
        <v>0</v>
      </c>
      <c r="I65" s="96">
        <v>0</v>
      </c>
      <c r="J65" s="3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customFormat="1" ht="42" customHeight="1">
      <c r="A66" s="133"/>
      <c r="B66" s="46">
        <v>422211</v>
      </c>
      <c r="C66" s="42" t="s">
        <v>57</v>
      </c>
      <c r="D66" s="48">
        <v>0</v>
      </c>
      <c r="E66" s="48">
        <v>0</v>
      </c>
      <c r="F66" s="48">
        <v>0</v>
      </c>
      <c r="G66" s="48">
        <v>0</v>
      </c>
      <c r="H66" s="108">
        <v>0</v>
      </c>
      <c r="I66" s="96">
        <v>0</v>
      </c>
      <c r="J66" s="3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customFormat="1" ht="49.5" customHeight="1">
      <c r="A67" s="133"/>
      <c r="B67" s="46">
        <v>422221</v>
      </c>
      <c r="C67" s="42" t="s">
        <v>58</v>
      </c>
      <c r="D67" s="48">
        <v>0</v>
      </c>
      <c r="E67" s="48">
        <v>0</v>
      </c>
      <c r="F67" s="48">
        <v>0</v>
      </c>
      <c r="G67" s="48">
        <v>0</v>
      </c>
      <c r="H67" s="108">
        <v>0</v>
      </c>
      <c r="I67" s="96">
        <v>0</v>
      </c>
      <c r="J67" s="3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customFormat="1" ht="48.75" customHeight="1">
      <c r="A68" s="133"/>
      <c r="B68" s="46">
        <v>422231</v>
      </c>
      <c r="C68" s="42" t="s">
        <v>59</v>
      </c>
      <c r="D68" s="48">
        <v>0</v>
      </c>
      <c r="E68" s="48">
        <v>0</v>
      </c>
      <c r="F68" s="48">
        <v>0</v>
      </c>
      <c r="G68" s="48">
        <v>0</v>
      </c>
      <c r="H68" s="108">
        <v>0</v>
      </c>
      <c r="I68" s="96">
        <v>0</v>
      </c>
      <c r="J68" s="3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customFormat="1" ht="48" customHeight="1">
      <c r="A69" s="133"/>
      <c r="B69" s="46">
        <v>422911</v>
      </c>
      <c r="C69" s="42" t="s">
        <v>60</v>
      </c>
      <c r="D69" s="48">
        <v>0</v>
      </c>
      <c r="E69" s="48">
        <v>40000</v>
      </c>
      <c r="F69" s="48">
        <v>0</v>
      </c>
      <c r="G69" s="48">
        <v>11535</v>
      </c>
      <c r="H69" s="108">
        <v>0</v>
      </c>
      <c r="I69" s="96">
        <f t="shared" si="1"/>
        <v>28.837499999999999</v>
      </c>
      <c r="J69" s="30"/>
      <c r="K69" s="5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customFormat="1" hidden="1">
      <c r="A70" s="133"/>
      <c r="B70" s="46">
        <v>422411</v>
      </c>
      <c r="C70" s="42" t="s">
        <v>61</v>
      </c>
      <c r="D70" s="42"/>
      <c r="E70" s="48">
        <v>0</v>
      </c>
      <c r="F70" s="52"/>
      <c r="G70" s="48"/>
      <c r="H70" s="79" t="e">
        <f t="shared" si="0"/>
        <v>#DIV/0!</v>
      </c>
      <c r="I70" s="78" t="e">
        <f t="shared" si="1"/>
        <v>#DIV/0!</v>
      </c>
      <c r="J70" s="3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customFormat="1" ht="18.75" customHeight="1">
      <c r="A71" s="49">
        <v>423</v>
      </c>
      <c r="B71" s="131" t="s">
        <v>62</v>
      </c>
      <c r="C71" s="131"/>
      <c r="D71" s="44">
        <f>SUM(D72:D83)</f>
        <v>500000</v>
      </c>
      <c r="E71" s="44">
        <f>SUM(E72:E83)</f>
        <v>1909941.8</v>
      </c>
      <c r="F71" s="53">
        <f>SUM(F72:F83)</f>
        <v>490677</v>
      </c>
      <c r="G71" s="44">
        <f>SUM(G72:G83)</f>
        <v>1433441.46</v>
      </c>
      <c r="H71" s="79">
        <f t="shared" si="0"/>
        <v>98.135400000000004</v>
      </c>
      <c r="I71" s="78">
        <f t="shared" si="1"/>
        <v>75.051578011434685</v>
      </c>
      <c r="J71" s="107"/>
      <c r="K71" s="26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customFormat="1" ht="25.5" customHeight="1">
      <c r="A72" s="133"/>
      <c r="B72" s="46">
        <v>423111</v>
      </c>
      <c r="C72" s="42" t="s">
        <v>63</v>
      </c>
      <c r="D72" s="47">
        <v>0</v>
      </c>
      <c r="E72" s="48">
        <v>30000</v>
      </c>
      <c r="F72" s="48">
        <v>0</v>
      </c>
      <c r="G72" s="48">
        <v>20370</v>
      </c>
      <c r="H72" s="108">
        <v>0</v>
      </c>
      <c r="I72" s="96">
        <f t="shared" si="1"/>
        <v>67.900000000000006</v>
      </c>
      <c r="J72" s="3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customFormat="1" ht="45.95" customHeight="1">
      <c r="A73" s="133"/>
      <c r="B73" s="46">
        <v>423221</v>
      </c>
      <c r="C73" s="42" t="s">
        <v>64</v>
      </c>
      <c r="D73" s="47">
        <v>75000</v>
      </c>
      <c r="E73" s="48">
        <v>80000</v>
      </c>
      <c r="F73" s="48">
        <v>74700</v>
      </c>
      <c r="G73" s="48">
        <v>74900</v>
      </c>
      <c r="H73" s="108">
        <f t="shared" si="0"/>
        <v>99.6</v>
      </c>
      <c r="I73" s="96">
        <f t="shared" si="1"/>
        <v>93.625</v>
      </c>
      <c r="J73" s="3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customFormat="1" ht="54.6" customHeight="1">
      <c r="A74" s="133"/>
      <c r="B74" s="46">
        <v>423311</v>
      </c>
      <c r="C74" s="42" t="s">
        <v>65</v>
      </c>
      <c r="D74" s="47">
        <v>0</v>
      </c>
      <c r="E74" s="48">
        <v>50000</v>
      </c>
      <c r="F74" s="48">
        <v>0</v>
      </c>
      <c r="G74" s="48">
        <v>0</v>
      </c>
      <c r="H74" s="108">
        <v>0</v>
      </c>
      <c r="I74" s="96">
        <f t="shared" si="1"/>
        <v>0</v>
      </c>
      <c r="J74" s="3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customFormat="1" ht="39.6" customHeight="1">
      <c r="A75" s="133"/>
      <c r="B75" s="46">
        <v>423321</v>
      </c>
      <c r="C75" s="42" t="s">
        <v>66</v>
      </c>
      <c r="D75" s="47">
        <v>0</v>
      </c>
      <c r="E75" s="48">
        <v>50000</v>
      </c>
      <c r="F75" s="48">
        <v>0</v>
      </c>
      <c r="G75" s="48">
        <v>0</v>
      </c>
      <c r="H75" s="108">
        <v>0</v>
      </c>
      <c r="I75" s="96">
        <f t="shared" si="1"/>
        <v>0</v>
      </c>
      <c r="J75" s="3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customFormat="1" ht="39.6" customHeight="1">
      <c r="A76" s="133"/>
      <c r="B76" s="46">
        <v>423399</v>
      </c>
      <c r="C76" s="42" t="s">
        <v>67</v>
      </c>
      <c r="D76" s="47">
        <v>0</v>
      </c>
      <c r="E76" s="48">
        <v>10000</v>
      </c>
      <c r="F76" s="48">
        <v>0</v>
      </c>
      <c r="G76" s="48">
        <v>10000</v>
      </c>
      <c r="H76" s="108">
        <v>0</v>
      </c>
      <c r="I76" s="96">
        <f t="shared" si="1"/>
        <v>100</v>
      </c>
      <c r="J76" s="3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customFormat="1" ht="39.6" customHeight="1">
      <c r="A77" s="133"/>
      <c r="B77" s="46">
        <v>423413</v>
      </c>
      <c r="C77" s="42" t="s">
        <v>68</v>
      </c>
      <c r="D77" s="47">
        <v>0</v>
      </c>
      <c r="E77" s="48">
        <v>0</v>
      </c>
      <c r="F77" s="48">
        <v>0</v>
      </c>
      <c r="G77" s="48">
        <v>0</v>
      </c>
      <c r="H77" s="108">
        <v>0</v>
      </c>
      <c r="I77" s="96">
        <v>0</v>
      </c>
      <c r="J77" s="3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customFormat="1" ht="39.6" customHeight="1">
      <c r="A78" s="133"/>
      <c r="B78" s="46">
        <v>423419</v>
      </c>
      <c r="C78" s="42" t="s">
        <v>69</v>
      </c>
      <c r="D78" s="47">
        <v>0</v>
      </c>
      <c r="E78" s="48">
        <v>80000</v>
      </c>
      <c r="F78" s="48">
        <v>0</v>
      </c>
      <c r="G78" s="48">
        <v>57680</v>
      </c>
      <c r="H78" s="108">
        <v>0</v>
      </c>
      <c r="I78" s="96">
        <f t="shared" si="1"/>
        <v>72.099999999999994</v>
      </c>
      <c r="J78" s="30"/>
      <c r="K78" s="5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customFormat="1" ht="54.75">
      <c r="A79" s="133"/>
      <c r="B79" s="46">
        <v>423432</v>
      </c>
      <c r="C79" s="42" t="s">
        <v>70</v>
      </c>
      <c r="D79" s="47">
        <v>0</v>
      </c>
      <c r="E79" s="48">
        <v>0</v>
      </c>
      <c r="F79" s="48">
        <v>0</v>
      </c>
      <c r="G79" s="48">
        <v>0</v>
      </c>
      <c r="H79" s="108">
        <v>0</v>
      </c>
      <c r="I79" s="96">
        <v>0</v>
      </c>
      <c r="J79" s="3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124" customFormat="1" ht="54.75">
      <c r="A80" s="133"/>
      <c r="B80" s="46">
        <v>423521</v>
      </c>
      <c r="C80" s="42" t="s">
        <v>195</v>
      </c>
      <c r="D80" s="47">
        <v>0</v>
      </c>
      <c r="E80" s="48">
        <v>100000</v>
      </c>
      <c r="F80" s="48">
        <v>0</v>
      </c>
      <c r="G80" s="48">
        <v>16875</v>
      </c>
      <c r="H80" s="108"/>
      <c r="I80" s="96">
        <f t="shared" si="1"/>
        <v>16.875</v>
      </c>
      <c r="J80" s="3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customFormat="1" ht="36" customHeight="1">
      <c r="A81" s="133"/>
      <c r="B81" s="46">
        <v>423599</v>
      </c>
      <c r="C81" s="42" t="s">
        <v>71</v>
      </c>
      <c r="D81" s="47">
        <v>185000</v>
      </c>
      <c r="E81" s="48">
        <v>400000</v>
      </c>
      <c r="F81" s="48">
        <v>181777</v>
      </c>
      <c r="G81" s="48">
        <v>310043.78000000003</v>
      </c>
      <c r="H81" s="108">
        <f t="shared" si="0"/>
        <v>98.25783783783784</v>
      </c>
      <c r="I81" s="96">
        <f t="shared" si="1"/>
        <v>77.510945000000007</v>
      </c>
      <c r="J81" s="3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customFormat="1" ht="28.5" customHeight="1">
      <c r="A82" s="133"/>
      <c r="B82" s="46">
        <v>423711</v>
      </c>
      <c r="C82" s="42" t="s">
        <v>72</v>
      </c>
      <c r="D82" s="47">
        <v>0</v>
      </c>
      <c r="E82" s="48">
        <v>250000</v>
      </c>
      <c r="F82" s="48">
        <v>0</v>
      </c>
      <c r="G82" s="48">
        <v>219448.32000000001</v>
      </c>
      <c r="H82" s="108">
        <v>0</v>
      </c>
      <c r="I82" s="96">
        <f t="shared" si="1"/>
        <v>87.779328000000007</v>
      </c>
      <c r="J82" s="3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customFormat="1" ht="37.5" customHeight="1">
      <c r="A83" s="133"/>
      <c r="B83" s="46">
        <v>423911</v>
      </c>
      <c r="C83" s="42" t="s">
        <v>73</v>
      </c>
      <c r="D83" s="47">
        <v>240000</v>
      </c>
      <c r="E83" s="48">
        <v>859941.8</v>
      </c>
      <c r="F83" s="48">
        <v>234200</v>
      </c>
      <c r="G83" s="48">
        <v>724124.36</v>
      </c>
      <c r="H83" s="108">
        <f t="shared" si="0"/>
        <v>97.583333333333329</v>
      </c>
      <c r="I83" s="96">
        <f t="shared" si="1"/>
        <v>84.206205582749902</v>
      </c>
      <c r="J83" s="30"/>
      <c r="K83" s="5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customFormat="1" ht="33" customHeight="1">
      <c r="A84" s="49">
        <v>425</v>
      </c>
      <c r="B84" s="131" t="s">
        <v>74</v>
      </c>
      <c r="C84" s="131"/>
      <c r="D84" s="44">
        <f>SUM(D85:D95)</f>
        <v>470000</v>
      </c>
      <c r="E84" s="44">
        <f>SUM(E85:E95)</f>
        <v>4900000</v>
      </c>
      <c r="F84" s="44">
        <f>SUM(F85:F95)</f>
        <v>468700</v>
      </c>
      <c r="G84" s="44">
        <f>SUM(G85:G95)</f>
        <v>2886128.84</v>
      </c>
      <c r="H84" s="79">
        <f t="shared" si="0"/>
        <v>99.723404255319153</v>
      </c>
      <c r="I84" s="78">
        <f t="shared" si="1"/>
        <v>58.900588571428571</v>
      </c>
      <c r="J84" s="10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customFormat="1" ht="33" customHeight="1">
      <c r="A85" s="50"/>
      <c r="B85" s="46">
        <v>425112</v>
      </c>
      <c r="C85" s="42" t="s">
        <v>75</v>
      </c>
      <c r="D85" s="47">
        <v>0</v>
      </c>
      <c r="E85" s="48">
        <v>2000000</v>
      </c>
      <c r="F85" s="48">
        <v>0</v>
      </c>
      <c r="G85" s="48">
        <v>1780700</v>
      </c>
      <c r="H85" s="108">
        <v>0</v>
      </c>
      <c r="I85" s="96">
        <f t="shared" si="1"/>
        <v>89.034999999999997</v>
      </c>
      <c r="J85" s="3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customFormat="1" ht="33" customHeight="1">
      <c r="A86" s="50"/>
      <c r="B86" s="46">
        <v>425113</v>
      </c>
      <c r="C86" s="42" t="s">
        <v>76</v>
      </c>
      <c r="D86" s="47">
        <v>0</v>
      </c>
      <c r="E86" s="48">
        <v>650000</v>
      </c>
      <c r="F86" s="48">
        <v>0</v>
      </c>
      <c r="G86" s="48">
        <v>160350.84</v>
      </c>
      <c r="H86" s="108">
        <v>0</v>
      </c>
      <c r="I86" s="96">
        <f t="shared" si="1"/>
        <v>24.669360000000001</v>
      </c>
      <c r="J86" s="3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customFormat="1" ht="36.75">
      <c r="A87" s="50"/>
      <c r="B87" s="46">
        <v>425115</v>
      </c>
      <c r="C87" s="42" t="s">
        <v>77</v>
      </c>
      <c r="D87" s="47">
        <v>0</v>
      </c>
      <c r="E87" s="48">
        <v>50000</v>
      </c>
      <c r="F87" s="48">
        <v>0</v>
      </c>
      <c r="G87" s="48">
        <v>0</v>
      </c>
      <c r="H87" s="108">
        <v>0</v>
      </c>
      <c r="I87" s="96">
        <v>0</v>
      </c>
      <c r="J87" s="3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customFormat="1" ht="22.9" customHeight="1">
      <c r="A88" s="50"/>
      <c r="B88" s="46">
        <v>425116</v>
      </c>
      <c r="C88" s="42" t="s">
        <v>36</v>
      </c>
      <c r="D88" s="47">
        <v>0</v>
      </c>
      <c r="E88" s="48">
        <v>0</v>
      </c>
      <c r="F88" s="48">
        <v>0</v>
      </c>
      <c r="G88" s="48">
        <v>0</v>
      </c>
      <c r="H88" s="108">
        <v>0</v>
      </c>
      <c r="I88" s="96">
        <v>0</v>
      </c>
      <c r="J88" s="3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customFormat="1" ht="39" customHeight="1">
      <c r="A89" s="50"/>
      <c r="B89" s="46">
        <v>425117</v>
      </c>
      <c r="C89" s="42" t="s">
        <v>78</v>
      </c>
      <c r="D89" s="47">
        <v>118000</v>
      </c>
      <c r="E89" s="48">
        <v>182000</v>
      </c>
      <c r="F89" s="48">
        <v>117500</v>
      </c>
      <c r="G89" s="48">
        <v>0</v>
      </c>
      <c r="H89" s="108">
        <v>0</v>
      </c>
      <c r="I89" s="96">
        <f t="shared" si="1"/>
        <v>0</v>
      </c>
      <c r="J89" s="3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customFormat="1" ht="36.75">
      <c r="A90" s="50"/>
      <c r="B90" s="46">
        <v>425191</v>
      </c>
      <c r="C90" s="42" t="s">
        <v>79</v>
      </c>
      <c r="D90" s="47">
        <v>285000</v>
      </c>
      <c r="E90" s="48">
        <v>1235000</v>
      </c>
      <c r="F90" s="48">
        <v>284460</v>
      </c>
      <c r="G90" s="48">
        <v>648270</v>
      </c>
      <c r="H90" s="108">
        <f t="shared" ref="H90:H142" si="2">F90*100/D90</f>
        <v>99.810526315789474</v>
      </c>
      <c r="I90" s="96">
        <f t="shared" ref="I90:I145" si="3">G90*100/E90</f>
        <v>52.491497975708505</v>
      </c>
      <c r="J90" s="107"/>
      <c r="K90" s="111"/>
      <c r="L90" s="10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customFormat="1" ht="54.75">
      <c r="A91" s="50"/>
      <c r="B91" s="46">
        <v>425212</v>
      </c>
      <c r="C91" s="42" t="s">
        <v>80</v>
      </c>
      <c r="D91" s="47">
        <v>67000</v>
      </c>
      <c r="E91" s="48">
        <v>103000</v>
      </c>
      <c r="F91" s="48">
        <v>66740</v>
      </c>
      <c r="G91" s="48">
        <v>74328</v>
      </c>
      <c r="H91" s="108">
        <f t="shared" si="2"/>
        <v>99.611940298507463</v>
      </c>
      <c r="I91" s="96">
        <f t="shared" si="3"/>
        <v>72.163106796116509</v>
      </c>
      <c r="J91" s="107"/>
      <c r="K91" s="100"/>
      <c r="L91" s="10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customFormat="1" ht="48.95" customHeight="1">
      <c r="A92" s="50"/>
      <c r="B92" s="46">
        <v>425219</v>
      </c>
      <c r="C92" s="42" t="s">
        <v>81</v>
      </c>
      <c r="D92" s="47">
        <v>0</v>
      </c>
      <c r="E92" s="48">
        <v>50000</v>
      </c>
      <c r="F92" s="48">
        <v>0</v>
      </c>
      <c r="G92" s="48">
        <v>0</v>
      </c>
      <c r="H92" s="108">
        <v>0</v>
      </c>
      <c r="I92" s="96">
        <f t="shared" si="3"/>
        <v>0</v>
      </c>
      <c r="J92" s="107"/>
      <c r="K92" s="100"/>
      <c r="L92" s="10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customFormat="1" ht="29.25" customHeight="1">
      <c r="A93" s="50"/>
      <c r="B93" s="46">
        <v>425222</v>
      </c>
      <c r="C93" s="42" t="s">
        <v>82</v>
      </c>
      <c r="D93" s="47">
        <v>0</v>
      </c>
      <c r="E93" s="48">
        <v>50000</v>
      </c>
      <c r="F93" s="48">
        <v>0</v>
      </c>
      <c r="G93" s="48">
        <v>0</v>
      </c>
      <c r="H93" s="108">
        <v>0</v>
      </c>
      <c r="I93" s="96">
        <f t="shared" si="3"/>
        <v>0</v>
      </c>
      <c r="J93" s="107"/>
      <c r="K93" s="100"/>
      <c r="L93" s="10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customFormat="1" ht="36.75">
      <c r="A94" s="50"/>
      <c r="B94" s="46">
        <v>425262</v>
      </c>
      <c r="C94" s="42" t="s">
        <v>83</v>
      </c>
      <c r="D94" s="47">
        <v>0</v>
      </c>
      <c r="E94" s="48">
        <v>30000</v>
      </c>
      <c r="F94" s="48">
        <v>0</v>
      </c>
      <c r="G94" s="48">
        <v>0</v>
      </c>
      <c r="H94" s="108">
        <v>0</v>
      </c>
      <c r="I94" s="96">
        <f t="shared" si="3"/>
        <v>0</v>
      </c>
      <c r="J94" s="107"/>
      <c r="K94" s="100"/>
      <c r="L94" s="10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customFormat="1" ht="52.15" customHeight="1">
      <c r="A95" s="50"/>
      <c r="B95" s="46">
        <v>425281</v>
      </c>
      <c r="C95" s="42" t="s">
        <v>84</v>
      </c>
      <c r="D95" s="47">
        <v>0</v>
      </c>
      <c r="E95" s="48">
        <v>550000</v>
      </c>
      <c r="F95" s="48">
        <v>0</v>
      </c>
      <c r="G95" s="48">
        <v>222480</v>
      </c>
      <c r="H95" s="108">
        <v>0</v>
      </c>
      <c r="I95" s="96">
        <f t="shared" si="3"/>
        <v>40.450909090909093</v>
      </c>
      <c r="J95" s="107"/>
      <c r="K95" s="100"/>
      <c r="L95" s="10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customFormat="1" ht="18.75" customHeight="1">
      <c r="A96" s="49">
        <v>426</v>
      </c>
      <c r="B96" s="131" t="s">
        <v>85</v>
      </c>
      <c r="C96" s="131"/>
      <c r="D96" s="44">
        <f>SUM(D97:D114)</f>
        <v>260000</v>
      </c>
      <c r="E96" s="44">
        <f>SUM(E97:E114)</f>
        <v>1130000</v>
      </c>
      <c r="F96" s="44">
        <f>SUM(F97:F114)</f>
        <v>256686.11</v>
      </c>
      <c r="G96" s="44">
        <f>SUM(G97:G114)</f>
        <v>694677.15</v>
      </c>
      <c r="H96" s="79">
        <f t="shared" si="2"/>
        <v>98.725426923076924</v>
      </c>
      <c r="I96" s="78">
        <f t="shared" si="3"/>
        <v>61.475853982300883</v>
      </c>
      <c r="J96" s="107"/>
      <c r="K96" s="110"/>
      <c r="L96" s="110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</row>
    <row r="97" spans="1:66" customFormat="1" ht="36.75">
      <c r="A97" s="133"/>
      <c r="B97" s="46">
        <v>426111</v>
      </c>
      <c r="C97" s="42" t="s">
        <v>86</v>
      </c>
      <c r="D97" s="47">
        <v>74000</v>
      </c>
      <c r="E97" s="48">
        <v>112000</v>
      </c>
      <c r="F97" s="48">
        <v>73316.800000000003</v>
      </c>
      <c r="G97" s="99">
        <v>72655.33</v>
      </c>
      <c r="H97" s="108">
        <f t="shared" si="2"/>
        <v>99.076756756756751</v>
      </c>
      <c r="I97" s="96">
        <f t="shared" si="3"/>
        <v>64.87083035714285</v>
      </c>
      <c r="J97" s="107"/>
      <c r="K97" s="100"/>
      <c r="L97" s="10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customFormat="1">
      <c r="A98" s="133"/>
      <c r="B98" s="46">
        <v>426124</v>
      </c>
      <c r="C98" s="42" t="s">
        <v>87</v>
      </c>
      <c r="D98" s="47">
        <v>0</v>
      </c>
      <c r="E98" s="48">
        <v>0</v>
      </c>
      <c r="F98" s="48">
        <v>0</v>
      </c>
      <c r="G98" s="99">
        <v>0</v>
      </c>
      <c r="H98" s="108">
        <v>0</v>
      </c>
      <c r="I98" s="96">
        <v>0</v>
      </c>
      <c r="J98" s="3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customFormat="1" ht="36.75">
      <c r="A99" s="133"/>
      <c r="B99" s="46">
        <v>426129</v>
      </c>
      <c r="C99" s="42" t="s">
        <v>88</v>
      </c>
      <c r="D99" s="47">
        <v>0</v>
      </c>
      <c r="E99" s="48">
        <v>0</v>
      </c>
      <c r="F99" s="48">
        <v>0</v>
      </c>
      <c r="G99" s="99">
        <v>0</v>
      </c>
      <c r="H99" s="108">
        <v>0</v>
      </c>
      <c r="I99" s="96">
        <v>0</v>
      </c>
      <c r="J99" s="3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customFormat="1" ht="36.75">
      <c r="A100" s="133"/>
      <c r="B100" s="46">
        <v>426311</v>
      </c>
      <c r="C100" s="42" t="s">
        <v>89</v>
      </c>
      <c r="D100" s="47">
        <v>60000</v>
      </c>
      <c r="E100" s="48">
        <v>110000</v>
      </c>
      <c r="F100" s="48">
        <v>59400</v>
      </c>
      <c r="G100" s="99">
        <v>108260</v>
      </c>
      <c r="H100" s="108">
        <f t="shared" si="2"/>
        <v>99</v>
      </c>
      <c r="I100" s="96">
        <f t="shared" si="3"/>
        <v>98.418181818181822</v>
      </c>
      <c r="J100" s="3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customFormat="1" ht="36.75">
      <c r="A101" s="133"/>
      <c r="B101" s="46">
        <v>426321</v>
      </c>
      <c r="C101" s="42" t="s">
        <v>90</v>
      </c>
      <c r="D101" s="47">
        <v>0</v>
      </c>
      <c r="E101" s="48">
        <v>0</v>
      </c>
      <c r="F101" s="48">
        <v>0</v>
      </c>
      <c r="G101" s="99">
        <v>0</v>
      </c>
      <c r="H101" s="108">
        <v>0</v>
      </c>
      <c r="I101" s="96">
        <v>0</v>
      </c>
      <c r="J101" s="30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customFormat="1">
      <c r="A102" s="133"/>
      <c r="B102" s="46">
        <v>426411</v>
      </c>
      <c r="C102" s="42" t="s">
        <v>91</v>
      </c>
      <c r="D102" s="47">
        <v>0</v>
      </c>
      <c r="E102" s="48">
        <v>0</v>
      </c>
      <c r="F102" s="48">
        <v>0</v>
      </c>
      <c r="G102" s="99">
        <v>0</v>
      </c>
      <c r="H102" s="108">
        <v>0</v>
      </c>
      <c r="I102" s="96">
        <v>0</v>
      </c>
      <c r="J102" s="3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customFormat="1">
      <c r="A103" s="133"/>
      <c r="B103" s="46">
        <v>426412</v>
      </c>
      <c r="C103" s="42" t="s">
        <v>92</v>
      </c>
      <c r="D103" s="47">
        <v>0</v>
      </c>
      <c r="E103" s="48">
        <v>50000</v>
      </c>
      <c r="F103" s="48">
        <v>0</v>
      </c>
      <c r="G103" s="99">
        <v>50000</v>
      </c>
      <c r="H103" s="108">
        <v>0</v>
      </c>
      <c r="I103" s="96">
        <f t="shared" si="3"/>
        <v>100</v>
      </c>
      <c r="J103" s="3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customFormat="1">
      <c r="A104" s="133"/>
      <c r="B104" s="46">
        <v>426413</v>
      </c>
      <c r="C104" s="42" t="s">
        <v>93</v>
      </c>
      <c r="D104" s="47">
        <v>0</v>
      </c>
      <c r="E104" s="48">
        <v>0</v>
      </c>
      <c r="F104" s="48">
        <v>0</v>
      </c>
      <c r="G104" s="99">
        <v>0</v>
      </c>
      <c r="H104" s="108">
        <v>0</v>
      </c>
      <c r="I104" s="96">
        <v>0</v>
      </c>
      <c r="J104" s="3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customFormat="1" ht="36.75">
      <c r="A105" s="133"/>
      <c r="B105" s="46">
        <v>426491</v>
      </c>
      <c r="C105" s="42" t="s">
        <v>94</v>
      </c>
      <c r="D105" s="47">
        <v>0</v>
      </c>
      <c r="E105" s="48">
        <v>0</v>
      </c>
      <c r="F105" s="48">
        <v>0</v>
      </c>
      <c r="G105" s="99">
        <v>0</v>
      </c>
      <c r="H105" s="108">
        <v>0</v>
      </c>
      <c r="I105" s="96">
        <v>0</v>
      </c>
      <c r="J105" s="3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customFormat="1">
      <c r="A106" s="133"/>
      <c r="B106" s="46">
        <v>426621</v>
      </c>
      <c r="C106" s="42" t="s">
        <v>95</v>
      </c>
      <c r="D106" s="47">
        <v>0</v>
      </c>
      <c r="E106" s="48">
        <v>100000</v>
      </c>
      <c r="F106" s="48">
        <v>0</v>
      </c>
      <c r="G106" s="99">
        <v>0</v>
      </c>
      <c r="H106" s="108">
        <v>0</v>
      </c>
      <c r="I106" s="96">
        <f t="shared" si="3"/>
        <v>0</v>
      </c>
      <c r="J106" s="3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customFormat="1" ht="36.75">
      <c r="A107" s="133"/>
      <c r="B107" s="46">
        <v>426811</v>
      </c>
      <c r="C107" s="42" t="s">
        <v>96</v>
      </c>
      <c r="D107" s="47">
        <v>0</v>
      </c>
      <c r="E107" s="48">
        <v>0</v>
      </c>
      <c r="F107" s="48">
        <v>0</v>
      </c>
      <c r="G107" s="99">
        <v>0</v>
      </c>
      <c r="H107" s="108">
        <v>0</v>
      </c>
      <c r="I107" s="96">
        <v>0</v>
      </c>
      <c r="J107" s="3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customFormat="1" ht="36.75">
      <c r="A108" s="133"/>
      <c r="B108" s="46">
        <v>426819</v>
      </c>
      <c r="C108" s="42" t="s">
        <v>97</v>
      </c>
      <c r="D108" s="47">
        <v>52000</v>
      </c>
      <c r="E108" s="48">
        <v>150000</v>
      </c>
      <c r="F108" s="48">
        <v>51071</v>
      </c>
      <c r="G108" s="99">
        <v>79886</v>
      </c>
      <c r="H108" s="108">
        <f t="shared" si="2"/>
        <v>98.213461538461544</v>
      </c>
      <c r="I108" s="96">
        <f t="shared" si="3"/>
        <v>53.257333333333335</v>
      </c>
      <c r="J108" s="30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customFormat="1">
      <c r="A109" s="133"/>
      <c r="B109" s="46">
        <v>426822</v>
      </c>
      <c r="C109" s="42" t="s">
        <v>98</v>
      </c>
      <c r="D109" s="47">
        <v>0</v>
      </c>
      <c r="E109" s="48">
        <v>0</v>
      </c>
      <c r="F109" s="48">
        <v>0</v>
      </c>
      <c r="G109" s="99">
        <v>0</v>
      </c>
      <c r="H109" s="108">
        <v>0</v>
      </c>
      <c r="I109" s="96">
        <v>0</v>
      </c>
      <c r="J109" s="30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customFormat="1" ht="36.75">
      <c r="A110" s="133"/>
      <c r="B110" s="46">
        <v>426823</v>
      </c>
      <c r="C110" s="42" t="s">
        <v>99</v>
      </c>
      <c r="D110" s="47">
        <v>0</v>
      </c>
      <c r="E110" s="48">
        <v>0</v>
      </c>
      <c r="F110" s="48">
        <v>0</v>
      </c>
      <c r="G110" s="99">
        <v>0</v>
      </c>
      <c r="H110" s="108">
        <v>0</v>
      </c>
      <c r="I110" s="96">
        <v>0</v>
      </c>
      <c r="J110" s="3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customFormat="1" ht="60.75" customHeight="1">
      <c r="A111" s="133"/>
      <c r="B111" s="46">
        <v>426829</v>
      </c>
      <c r="C111" s="42" t="s">
        <v>100</v>
      </c>
      <c r="D111" s="47">
        <v>0</v>
      </c>
      <c r="E111" s="48">
        <v>0</v>
      </c>
      <c r="F111" s="48">
        <v>0</v>
      </c>
      <c r="G111" s="99">
        <v>0</v>
      </c>
      <c r="H111" s="108">
        <v>0</v>
      </c>
      <c r="I111" s="96">
        <v>0</v>
      </c>
      <c r="J111" s="107"/>
      <c r="K111" s="10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customFormat="1">
      <c r="A112" s="133"/>
      <c r="B112" s="46">
        <v>426911</v>
      </c>
      <c r="C112" s="42" t="s">
        <v>101</v>
      </c>
      <c r="D112" s="47">
        <v>29000</v>
      </c>
      <c r="E112" s="48">
        <v>200000</v>
      </c>
      <c r="F112" s="48">
        <v>28622.71</v>
      </c>
      <c r="G112" s="99">
        <v>127230.08</v>
      </c>
      <c r="H112" s="108">
        <f t="shared" si="2"/>
        <v>98.698999999999998</v>
      </c>
      <c r="I112" s="96">
        <f t="shared" si="3"/>
        <v>63.61504</v>
      </c>
      <c r="J112" s="107"/>
      <c r="K112" s="10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customFormat="1" ht="36.75">
      <c r="A113" s="133"/>
      <c r="B113" s="46">
        <v>426912</v>
      </c>
      <c r="C113" s="42" t="s">
        <v>102</v>
      </c>
      <c r="D113" s="47">
        <v>0</v>
      </c>
      <c r="E113" s="48">
        <v>20000</v>
      </c>
      <c r="F113" s="48">
        <v>0</v>
      </c>
      <c r="G113" s="99">
        <v>7766.02</v>
      </c>
      <c r="H113" s="108">
        <v>0</v>
      </c>
      <c r="I113" s="96">
        <f t="shared" si="3"/>
        <v>38.830100000000002</v>
      </c>
      <c r="J113" s="107"/>
      <c r="K113" s="10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customFormat="1" ht="39.6" customHeight="1">
      <c r="A114" s="133"/>
      <c r="B114" s="46">
        <v>426919</v>
      </c>
      <c r="C114" s="42" t="s">
        <v>103</v>
      </c>
      <c r="D114" s="47">
        <v>45000</v>
      </c>
      <c r="E114" s="48">
        <v>388000</v>
      </c>
      <c r="F114" s="48">
        <v>44275.6</v>
      </c>
      <c r="G114" s="99">
        <v>248879.72</v>
      </c>
      <c r="H114" s="108">
        <f t="shared" si="2"/>
        <v>98.390222222222221</v>
      </c>
      <c r="I114" s="96">
        <f t="shared" si="3"/>
        <v>64.14425773195876</v>
      </c>
      <c r="J114" s="107"/>
      <c r="K114" s="10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customFormat="1" ht="12" hidden="1" customHeight="1">
      <c r="A115" s="54">
        <v>472</v>
      </c>
      <c r="B115" s="55" t="s">
        <v>104</v>
      </c>
      <c r="C115" s="56"/>
      <c r="D115" s="57">
        <v>0</v>
      </c>
      <c r="E115" s="57">
        <v>0</v>
      </c>
      <c r="F115" s="58">
        <v>0</v>
      </c>
      <c r="G115" s="57">
        <v>0</v>
      </c>
      <c r="H115" s="79" t="e">
        <f t="shared" si="2"/>
        <v>#DIV/0!</v>
      </c>
      <c r="I115" s="78" t="e">
        <f t="shared" si="3"/>
        <v>#DIV/0!</v>
      </c>
      <c r="J115" s="107"/>
      <c r="K115" s="112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</row>
    <row r="116" spans="1:66" customFormat="1" ht="12" hidden="1" customHeight="1">
      <c r="A116" s="59"/>
      <c r="B116" s="46">
        <v>472718</v>
      </c>
      <c r="C116" s="42" t="s">
        <v>61</v>
      </c>
      <c r="D116" s="47"/>
      <c r="E116" s="35">
        <v>0</v>
      </c>
      <c r="F116" s="60"/>
      <c r="G116" s="48"/>
      <c r="H116" s="79" t="e">
        <f t="shared" si="2"/>
        <v>#DIV/0!</v>
      </c>
      <c r="I116" s="78" t="e">
        <f t="shared" si="3"/>
        <v>#DIV/0!</v>
      </c>
      <c r="J116" s="107"/>
      <c r="K116" s="112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</row>
    <row r="117" spans="1:66" customFormat="1" ht="12" hidden="1" customHeight="1">
      <c r="A117" s="54">
        <v>472</v>
      </c>
      <c r="B117" s="134" t="s">
        <v>104</v>
      </c>
      <c r="C117" s="134"/>
      <c r="D117" s="61">
        <v>0</v>
      </c>
      <c r="E117" s="61">
        <v>0</v>
      </c>
      <c r="F117" s="62">
        <v>0</v>
      </c>
      <c r="G117" s="61">
        <v>0</v>
      </c>
      <c r="H117" s="79" t="e">
        <f t="shared" si="2"/>
        <v>#DIV/0!</v>
      </c>
      <c r="I117" s="78" t="e">
        <f t="shared" si="3"/>
        <v>#DIV/0!</v>
      </c>
      <c r="J117" s="107"/>
      <c r="K117" s="112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</row>
    <row r="118" spans="1:66" customFormat="1" hidden="1">
      <c r="A118" s="59"/>
      <c r="B118" s="46">
        <v>472718</v>
      </c>
      <c r="C118" s="42" t="s">
        <v>61</v>
      </c>
      <c r="D118" s="47"/>
      <c r="E118" s="48"/>
      <c r="F118" s="52"/>
      <c r="G118" s="48"/>
      <c r="H118" s="79" t="e">
        <f t="shared" si="2"/>
        <v>#DIV/0!</v>
      </c>
      <c r="I118" s="78" t="e">
        <f t="shared" si="3"/>
        <v>#DIV/0!</v>
      </c>
      <c r="J118" s="107"/>
      <c r="K118" s="112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</row>
    <row r="119" spans="1:66" customFormat="1" ht="44.25" customHeight="1">
      <c r="A119" s="63">
        <v>482</v>
      </c>
      <c r="B119" s="135" t="s">
        <v>105</v>
      </c>
      <c r="C119" s="135"/>
      <c r="D119" s="64">
        <v>0</v>
      </c>
      <c r="E119" s="53">
        <f>SUM(E120:E122)</f>
        <v>130000</v>
      </c>
      <c r="F119" s="65">
        <v>0</v>
      </c>
      <c r="G119" s="44">
        <f>SUM(G120:G122)</f>
        <v>43566.15</v>
      </c>
      <c r="H119" s="79">
        <v>0</v>
      </c>
      <c r="I119" s="78">
        <f t="shared" si="3"/>
        <v>33.512423076923078</v>
      </c>
      <c r="J119" s="107"/>
      <c r="K119" s="112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</row>
    <row r="120" spans="1:66" customFormat="1">
      <c r="A120" s="59"/>
      <c r="B120" s="46">
        <v>482131</v>
      </c>
      <c r="C120" s="42" t="s">
        <v>106</v>
      </c>
      <c r="D120" s="47"/>
      <c r="E120" s="48">
        <v>40000</v>
      </c>
      <c r="F120" s="48">
        <v>0</v>
      </c>
      <c r="G120" s="48">
        <v>8636</v>
      </c>
      <c r="H120" s="108">
        <v>0</v>
      </c>
      <c r="I120" s="96">
        <f t="shared" si="3"/>
        <v>21.59</v>
      </c>
      <c r="J120" s="107"/>
      <c r="K120" s="112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</row>
    <row r="121" spans="1:66" customFormat="1">
      <c r="A121" s="59"/>
      <c r="B121" s="46">
        <v>482211</v>
      </c>
      <c r="C121" s="42" t="s">
        <v>107</v>
      </c>
      <c r="D121" s="47"/>
      <c r="E121" s="48">
        <v>40000</v>
      </c>
      <c r="F121" s="48">
        <v>0</v>
      </c>
      <c r="G121" s="48">
        <v>18738.400000000001</v>
      </c>
      <c r="H121" s="108">
        <v>0</v>
      </c>
      <c r="I121" s="96">
        <f t="shared" si="3"/>
        <v>46.846000000000004</v>
      </c>
      <c r="J121" s="107"/>
      <c r="K121" s="11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</row>
    <row r="122" spans="1:66" customFormat="1" ht="36.75">
      <c r="A122" s="59"/>
      <c r="B122" s="46">
        <v>482251</v>
      </c>
      <c r="C122" s="42" t="s">
        <v>108</v>
      </c>
      <c r="D122" s="47"/>
      <c r="E122" s="48">
        <v>50000</v>
      </c>
      <c r="F122" s="48">
        <v>0</v>
      </c>
      <c r="G122" s="48">
        <v>16191.75</v>
      </c>
      <c r="H122" s="108">
        <v>0</v>
      </c>
      <c r="I122" s="96">
        <f t="shared" si="3"/>
        <v>32.383499999999998</v>
      </c>
      <c r="J122" s="107"/>
      <c r="K122" s="112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</row>
    <row r="123" spans="1:66" customFormat="1" ht="36.75" customHeight="1">
      <c r="A123" s="49">
        <v>483</v>
      </c>
      <c r="B123" s="131" t="s">
        <v>109</v>
      </c>
      <c r="C123" s="131"/>
      <c r="D123" s="44">
        <f>D124</f>
        <v>0</v>
      </c>
      <c r="E123" s="53">
        <f>SUM(E124)</f>
        <v>100000</v>
      </c>
      <c r="F123" s="44">
        <v>0</v>
      </c>
      <c r="G123" s="44">
        <v>0</v>
      </c>
      <c r="H123" s="79">
        <v>0</v>
      </c>
      <c r="I123" s="78">
        <f t="shared" si="3"/>
        <v>0</v>
      </c>
      <c r="J123" s="107"/>
      <c r="K123" s="110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</row>
    <row r="124" spans="1:66" customFormat="1" ht="36.75">
      <c r="A124" s="41"/>
      <c r="B124" s="46">
        <v>483111</v>
      </c>
      <c r="C124" s="42" t="s">
        <v>110</v>
      </c>
      <c r="D124" s="47">
        <v>0</v>
      </c>
      <c r="E124" s="48">
        <v>100000</v>
      </c>
      <c r="F124" s="48">
        <v>0</v>
      </c>
      <c r="G124" s="48">
        <v>0</v>
      </c>
      <c r="H124" s="108">
        <v>0</v>
      </c>
      <c r="I124" s="96">
        <f t="shared" si="3"/>
        <v>0</v>
      </c>
      <c r="J124" s="107"/>
      <c r="K124" s="10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customFormat="1" ht="34.5" customHeight="1">
      <c r="A125" s="49">
        <v>511</v>
      </c>
      <c r="B125" s="131" t="s">
        <v>111</v>
      </c>
      <c r="C125" s="131"/>
      <c r="D125" s="44">
        <v>0</v>
      </c>
      <c r="E125" s="44">
        <v>0</v>
      </c>
      <c r="F125" s="44">
        <v>0</v>
      </c>
      <c r="G125" s="44">
        <v>0</v>
      </c>
      <c r="H125" s="79">
        <v>0</v>
      </c>
      <c r="I125" s="78">
        <v>0</v>
      </c>
      <c r="J125" s="107"/>
      <c r="K125" s="110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</row>
    <row r="126" spans="1:66" customFormat="1" ht="36.75">
      <c r="A126" s="45"/>
      <c r="B126" s="46">
        <v>511394</v>
      </c>
      <c r="C126" s="42" t="s">
        <v>112</v>
      </c>
      <c r="D126" s="47">
        <v>0</v>
      </c>
      <c r="E126" s="48">
        <v>0</v>
      </c>
      <c r="F126" s="48">
        <v>0</v>
      </c>
      <c r="G126" s="48">
        <v>0</v>
      </c>
      <c r="H126" s="108">
        <v>0</v>
      </c>
      <c r="I126" s="96">
        <v>0</v>
      </c>
      <c r="J126" s="107"/>
      <c r="K126" s="10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customFormat="1" ht="18.75" customHeight="1">
      <c r="A127" s="49">
        <v>512</v>
      </c>
      <c r="B127" s="131" t="s">
        <v>113</v>
      </c>
      <c r="C127" s="131"/>
      <c r="D127" s="44">
        <f>SUM(D128:D139)</f>
        <v>350000</v>
      </c>
      <c r="E127" s="44">
        <f>SUM(E128:E139)</f>
        <v>1720000</v>
      </c>
      <c r="F127" s="44">
        <f>SUM(F128:F139)</f>
        <v>348790</v>
      </c>
      <c r="G127" s="44">
        <f>SUM(G128:G139)</f>
        <v>1158639.2</v>
      </c>
      <c r="H127" s="79">
        <f t="shared" si="2"/>
        <v>99.65428571428572</v>
      </c>
      <c r="I127" s="78">
        <f t="shared" si="3"/>
        <v>67.362744186046513</v>
      </c>
      <c r="J127" s="107"/>
      <c r="K127" s="110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</row>
    <row r="128" spans="1:66" customFormat="1" ht="24.75" customHeight="1">
      <c r="A128" s="50"/>
      <c r="B128" s="46">
        <v>512111</v>
      </c>
      <c r="C128" s="42" t="s">
        <v>114</v>
      </c>
      <c r="D128" s="47">
        <v>0</v>
      </c>
      <c r="E128" s="48">
        <v>0</v>
      </c>
      <c r="F128" s="48">
        <v>0</v>
      </c>
      <c r="G128" s="48">
        <v>0</v>
      </c>
      <c r="H128" s="108">
        <v>0</v>
      </c>
      <c r="I128" s="96">
        <v>0</v>
      </c>
      <c r="J128" s="107"/>
      <c r="K128" s="10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customFormat="1" ht="36.75" customHeight="1">
      <c r="A129" s="50"/>
      <c r="B129" s="46">
        <v>512211</v>
      </c>
      <c r="C129" s="42" t="s">
        <v>115</v>
      </c>
      <c r="D129" s="47">
        <v>180000</v>
      </c>
      <c r="E129" s="48">
        <v>700000</v>
      </c>
      <c r="F129" s="48">
        <v>179000</v>
      </c>
      <c r="G129" s="48">
        <v>481009</v>
      </c>
      <c r="H129" s="108">
        <f>F129*100/D129</f>
        <v>99.444444444444443</v>
      </c>
      <c r="I129" s="96">
        <f t="shared" si="3"/>
        <v>68.715571428571423</v>
      </c>
      <c r="J129" s="107"/>
      <c r="K129" s="10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customFormat="1" ht="21.6" customHeight="1">
      <c r="A130" s="50"/>
      <c r="B130" s="46">
        <v>512212</v>
      </c>
      <c r="C130" s="42" t="s">
        <v>116</v>
      </c>
      <c r="D130" s="47">
        <v>0</v>
      </c>
      <c r="E130" s="48">
        <v>80000</v>
      </c>
      <c r="F130" s="48">
        <v>0</v>
      </c>
      <c r="G130" s="48">
        <v>0</v>
      </c>
      <c r="H130" s="108">
        <v>0</v>
      </c>
      <c r="I130" s="96">
        <f t="shared" si="3"/>
        <v>0</v>
      </c>
      <c r="J130" s="107"/>
      <c r="K130" s="10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customFormat="1" ht="44.25" customHeight="1">
      <c r="A131" s="50"/>
      <c r="B131" s="46">
        <v>512221</v>
      </c>
      <c r="C131" s="42" t="s">
        <v>82</v>
      </c>
      <c r="D131" s="47">
        <v>0</v>
      </c>
      <c r="E131" s="48">
        <v>210000</v>
      </c>
      <c r="F131" s="48">
        <v>0</v>
      </c>
      <c r="G131" s="48">
        <v>133257</v>
      </c>
      <c r="H131" s="108">
        <v>0</v>
      </c>
      <c r="I131" s="96">
        <f t="shared" si="3"/>
        <v>63.455714285714286</v>
      </c>
      <c r="J131" s="107"/>
      <c r="K131" s="10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customFormat="1" ht="44.25" customHeight="1">
      <c r="A132" s="50"/>
      <c r="B132" s="46">
        <v>512222</v>
      </c>
      <c r="C132" s="42" t="s">
        <v>117</v>
      </c>
      <c r="D132" s="47">
        <v>0</v>
      </c>
      <c r="E132" s="48">
        <v>100000</v>
      </c>
      <c r="F132" s="48">
        <v>0</v>
      </c>
      <c r="G132" s="48">
        <v>0</v>
      </c>
      <c r="H132" s="108">
        <v>0</v>
      </c>
      <c r="I132" s="96">
        <f t="shared" si="3"/>
        <v>0</v>
      </c>
      <c r="J132" s="107"/>
      <c r="K132" s="10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customFormat="1" ht="44.25" customHeight="1">
      <c r="A133" s="50"/>
      <c r="B133" s="46">
        <v>512232</v>
      </c>
      <c r="C133" s="42" t="s">
        <v>118</v>
      </c>
      <c r="D133" s="47">
        <v>0</v>
      </c>
      <c r="E133" s="48">
        <v>0</v>
      </c>
      <c r="F133" s="48">
        <v>0</v>
      </c>
      <c r="G133" s="48">
        <v>0</v>
      </c>
      <c r="H133" s="108">
        <v>0</v>
      </c>
      <c r="I133" s="96">
        <v>0</v>
      </c>
      <c r="J133" s="107"/>
      <c r="K133" s="10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customFormat="1" ht="44.25" customHeight="1">
      <c r="A134" s="50"/>
      <c r="B134" s="46">
        <v>512233</v>
      </c>
      <c r="C134" s="42" t="s">
        <v>119</v>
      </c>
      <c r="D134" s="47">
        <v>0</v>
      </c>
      <c r="E134" s="48">
        <v>0</v>
      </c>
      <c r="F134" s="48">
        <v>0</v>
      </c>
      <c r="G134" s="48">
        <v>0</v>
      </c>
      <c r="H134" s="108">
        <v>0</v>
      </c>
      <c r="I134" s="96">
        <v>0</v>
      </c>
      <c r="J134" s="107"/>
      <c r="K134" s="10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customFormat="1" ht="44.25" customHeight="1">
      <c r="A135" s="50"/>
      <c r="B135" s="46">
        <v>512241</v>
      </c>
      <c r="C135" s="42" t="s">
        <v>120</v>
      </c>
      <c r="D135" s="47">
        <v>50000</v>
      </c>
      <c r="E135" s="48">
        <v>150000</v>
      </c>
      <c r="F135" s="48">
        <v>49790</v>
      </c>
      <c r="G135" s="48">
        <v>100000</v>
      </c>
      <c r="H135" s="108">
        <f t="shared" si="2"/>
        <v>99.58</v>
      </c>
      <c r="I135" s="96">
        <f t="shared" si="3"/>
        <v>66.666666666666671</v>
      </c>
      <c r="J135" s="107"/>
      <c r="K135" s="10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customFormat="1" ht="44.25" customHeight="1">
      <c r="A136" s="50"/>
      <c r="B136" s="46">
        <v>512242</v>
      </c>
      <c r="C136" s="42" t="s">
        <v>121</v>
      </c>
      <c r="D136" s="47">
        <v>0</v>
      </c>
      <c r="E136" s="48">
        <v>0</v>
      </c>
      <c r="F136" s="48">
        <v>0</v>
      </c>
      <c r="G136" s="48">
        <v>0</v>
      </c>
      <c r="H136" s="108">
        <v>0</v>
      </c>
      <c r="I136" s="96">
        <v>0</v>
      </c>
      <c r="J136" s="3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customFormat="1" ht="44.25" customHeight="1">
      <c r="A137" s="50"/>
      <c r="B137" s="46">
        <v>512251</v>
      </c>
      <c r="C137" s="42" t="s">
        <v>122</v>
      </c>
      <c r="D137" s="47">
        <v>0</v>
      </c>
      <c r="E137" s="48">
        <v>0</v>
      </c>
      <c r="F137" s="48">
        <v>0</v>
      </c>
      <c r="G137" s="48">
        <v>0</v>
      </c>
      <c r="H137" s="108">
        <v>0</v>
      </c>
      <c r="I137" s="96">
        <v>0</v>
      </c>
      <c r="J137" s="30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customFormat="1" ht="24.6" customHeight="1">
      <c r="A138" s="50"/>
      <c r="B138" s="46">
        <v>512631</v>
      </c>
      <c r="C138" s="42" t="s">
        <v>123</v>
      </c>
      <c r="D138" s="47">
        <v>0</v>
      </c>
      <c r="E138" s="48">
        <v>0</v>
      </c>
      <c r="F138" s="48">
        <v>0</v>
      </c>
      <c r="G138" s="48">
        <v>0</v>
      </c>
      <c r="H138" s="108">
        <v>0</v>
      </c>
      <c r="I138" s="96">
        <v>0</v>
      </c>
      <c r="J138" s="3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customFormat="1" ht="36.75">
      <c r="A139" s="50"/>
      <c r="B139" s="46">
        <v>512811</v>
      </c>
      <c r="C139" s="42" t="s">
        <v>124</v>
      </c>
      <c r="D139" s="47">
        <v>120000</v>
      </c>
      <c r="E139" s="48">
        <v>480000</v>
      </c>
      <c r="F139" s="48">
        <v>120000</v>
      </c>
      <c r="G139" s="48">
        <v>444373.2</v>
      </c>
      <c r="H139" s="108">
        <f t="shared" si="2"/>
        <v>100</v>
      </c>
      <c r="I139" s="96">
        <f t="shared" si="3"/>
        <v>92.577749999999995</v>
      </c>
      <c r="J139" s="3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customFormat="1">
      <c r="A140" s="49">
        <v>515</v>
      </c>
      <c r="B140" s="131" t="s">
        <v>125</v>
      </c>
      <c r="C140" s="131"/>
      <c r="D140" s="44">
        <f>SUM(D141:D143)</f>
        <v>17000</v>
      </c>
      <c r="E140" s="44">
        <f>SUM(E141:E143)</f>
        <v>500000</v>
      </c>
      <c r="F140" s="44">
        <f>SUM(F141:F143)</f>
        <v>16500</v>
      </c>
      <c r="G140" s="44">
        <f>SUM(G141:G143)</f>
        <v>81720</v>
      </c>
      <c r="H140" s="79">
        <f t="shared" si="2"/>
        <v>97.058823529411768</v>
      </c>
      <c r="I140" s="78">
        <f t="shared" si="3"/>
        <v>16.344000000000001</v>
      </c>
      <c r="J140" s="10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customFormat="1">
      <c r="A141" s="50"/>
      <c r="B141" s="46">
        <v>515111</v>
      </c>
      <c r="C141" s="42" t="s">
        <v>126</v>
      </c>
      <c r="D141" s="47"/>
      <c r="E141" s="48">
        <v>300000</v>
      </c>
      <c r="F141" s="48">
        <v>0</v>
      </c>
      <c r="G141" s="48">
        <v>0</v>
      </c>
      <c r="H141" s="108">
        <v>0</v>
      </c>
      <c r="I141" s="96">
        <f t="shared" si="3"/>
        <v>0</v>
      </c>
      <c r="J141" s="10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customFormat="1">
      <c r="A142" s="50"/>
      <c r="B142" s="46">
        <v>515121</v>
      </c>
      <c r="C142" s="42" t="s">
        <v>127</v>
      </c>
      <c r="D142" s="47">
        <v>17000</v>
      </c>
      <c r="E142" s="48">
        <v>50000</v>
      </c>
      <c r="F142" s="48">
        <v>16500</v>
      </c>
      <c r="G142" s="48">
        <v>0</v>
      </c>
      <c r="H142" s="108">
        <f t="shared" si="2"/>
        <v>97.058823529411768</v>
      </c>
      <c r="I142" s="96">
        <f t="shared" si="3"/>
        <v>0</v>
      </c>
      <c r="J142" s="10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customFormat="1">
      <c r="A143" s="50"/>
      <c r="B143" s="46">
        <v>515122</v>
      </c>
      <c r="C143" s="42" t="s">
        <v>128</v>
      </c>
      <c r="D143" s="47">
        <v>0</v>
      </c>
      <c r="E143" s="48">
        <v>150000</v>
      </c>
      <c r="F143" s="48">
        <v>0</v>
      </c>
      <c r="G143" s="48">
        <v>81720</v>
      </c>
      <c r="H143" s="108">
        <v>0</v>
      </c>
      <c r="I143" s="96">
        <f t="shared" si="3"/>
        <v>54.48</v>
      </c>
      <c r="J143" s="10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customFormat="1">
      <c r="A144" s="49">
        <v>523</v>
      </c>
      <c r="B144" s="131" t="s">
        <v>129</v>
      </c>
      <c r="C144" s="131"/>
      <c r="D144" s="44"/>
      <c r="E144" s="44">
        <f>SUM(E145)</f>
        <v>1100000</v>
      </c>
      <c r="F144" s="44">
        <v>0</v>
      </c>
      <c r="G144" s="44">
        <f>G145</f>
        <v>872105</v>
      </c>
      <c r="H144" s="79">
        <v>0</v>
      </c>
      <c r="I144" s="78">
        <f t="shared" si="3"/>
        <v>79.282272727272726</v>
      </c>
      <c r="J144" s="10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customFormat="1">
      <c r="A145" s="50"/>
      <c r="B145" s="46">
        <v>523111</v>
      </c>
      <c r="C145" s="42" t="s">
        <v>130</v>
      </c>
      <c r="D145" s="47"/>
      <c r="E145" s="48">
        <v>1100000</v>
      </c>
      <c r="F145" s="48">
        <v>0</v>
      </c>
      <c r="G145" s="48">
        <v>872105</v>
      </c>
      <c r="H145" s="108">
        <v>0</v>
      </c>
      <c r="I145" s="96">
        <f t="shared" si="3"/>
        <v>79.282272727272726</v>
      </c>
      <c r="J145" s="3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customFormat="1">
      <c r="A146" s="129" t="s">
        <v>131</v>
      </c>
      <c r="B146" s="129"/>
      <c r="C146" s="129"/>
      <c r="D146" s="44">
        <f>D140+D127+D125+D123+D96+D84+D71+D61+D41+D39+D37+D32+D30+D27+D24</f>
        <v>35387000</v>
      </c>
      <c r="E146" s="44">
        <f>E144+E140+E127+E123+E119+E96+E84+E71+E61+E41+E39+E37+E32+E30+E27+E24</f>
        <v>19088000</v>
      </c>
      <c r="F146" s="44">
        <f>F144+F140+F127+F123+F119+F96+F84+F71+F61+F41+F39+F37+F32+F30+F27+F24</f>
        <v>35128016.799999997</v>
      </c>
      <c r="G146" s="44">
        <f>G144+G140+G127+G123+G119+G96+G84+G71+G61+G41+G39+G37+G32+G30+G27+G24</f>
        <v>13757106.290000001</v>
      </c>
      <c r="H146" s="79">
        <f>F146*100/D146</f>
        <v>99.268140277503022</v>
      </c>
      <c r="I146" s="78">
        <f>G146*100/E146</f>
        <v>72.072015349958093</v>
      </c>
      <c r="J146" s="3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customFormat="1">
      <c r="A147" s="6"/>
      <c r="B147" s="66"/>
      <c r="C147" s="6"/>
      <c r="D147" s="22"/>
      <c r="E147" s="6"/>
      <c r="F147" s="6"/>
      <c r="G147" s="22"/>
      <c r="H147" s="22"/>
      <c r="I147" s="30"/>
      <c r="J147" s="30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customFormat="1">
      <c r="A148" s="6"/>
      <c r="B148" s="66"/>
      <c r="C148" s="6"/>
      <c r="D148" s="22"/>
      <c r="E148" s="22"/>
      <c r="F148" s="6"/>
      <c r="G148" s="136"/>
      <c r="H148" s="136"/>
      <c r="I148" s="30"/>
      <c r="J148" s="30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customFormat="1">
      <c r="A149" s="6"/>
      <c r="B149" s="66"/>
      <c r="C149" s="6"/>
      <c r="D149" s="22"/>
      <c r="E149" s="22"/>
      <c r="F149" s="6"/>
      <c r="G149" s="136"/>
      <c r="H149" s="136"/>
      <c r="I149" s="30"/>
      <c r="J149" s="30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customFormat="1" ht="36.75" customHeight="1">
      <c r="A150" s="6"/>
      <c r="B150" s="130" t="s">
        <v>167</v>
      </c>
      <c r="C150" s="130"/>
      <c r="D150" s="130"/>
      <c r="E150" s="130"/>
      <c r="F150" s="130"/>
      <c r="G150" s="130"/>
      <c r="H150" s="130"/>
      <c r="I150" s="30"/>
      <c r="J150" s="30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:66" customFormat="1">
      <c r="A151" s="6"/>
      <c r="B151" s="137"/>
      <c r="C151" s="137"/>
      <c r="D151" s="137"/>
      <c r="E151" s="137"/>
      <c r="F151" s="137"/>
      <c r="G151" s="137"/>
      <c r="H151" s="22"/>
      <c r="I151" s="30"/>
      <c r="J151" s="30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customFormat="1" ht="72.75">
      <c r="A152" s="23" t="s">
        <v>12</v>
      </c>
      <c r="B152" s="24" t="s">
        <v>0</v>
      </c>
      <c r="C152" s="24" t="s">
        <v>13</v>
      </c>
      <c r="D152" s="24" t="s">
        <v>168</v>
      </c>
      <c r="E152" s="24" t="s">
        <v>169</v>
      </c>
      <c r="F152" s="24" t="s">
        <v>192</v>
      </c>
      <c r="G152" s="24" t="s">
        <v>191</v>
      </c>
      <c r="H152" s="24" t="s">
        <v>170</v>
      </c>
      <c r="I152" s="83" t="s">
        <v>171</v>
      </c>
      <c r="J152" s="30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customFormat="1" hidden="1">
      <c r="A153" s="28" t="s">
        <v>14</v>
      </c>
      <c r="B153" s="138" t="s">
        <v>15</v>
      </c>
      <c r="C153" s="138"/>
      <c r="D153" s="67">
        <v>0</v>
      </c>
      <c r="E153" s="67">
        <v>0</v>
      </c>
      <c r="F153" s="67">
        <v>0</v>
      </c>
      <c r="G153" s="67">
        <v>0</v>
      </c>
      <c r="H153" s="68" t="e">
        <f>#DIV/0!</f>
        <v>#DIV/0!</v>
      </c>
      <c r="I153" s="30" t="e">
        <f t="shared" ref="I153" si="4">G153*100/E153</f>
        <v>#DIV/0!</v>
      </c>
      <c r="J153" s="30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66" customFormat="1" ht="12" hidden="1" customHeight="1">
      <c r="A154" s="32"/>
      <c r="B154" s="33">
        <v>411110</v>
      </c>
      <c r="C154" s="34" t="s">
        <v>16</v>
      </c>
      <c r="D154" s="69"/>
      <c r="E154" s="35"/>
      <c r="F154" s="35"/>
      <c r="G154" s="35">
        <v>0</v>
      </c>
      <c r="H154" s="70" t="e">
        <f>#DIV/0!</f>
        <v>#DIV/0!</v>
      </c>
      <c r="I154" s="30" t="e">
        <f t="shared" ref="I154:I196" si="5">G154*100/E154</f>
        <v>#DIV/0!</v>
      </c>
      <c r="J154" s="30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:66" customFormat="1" ht="12" hidden="1" customHeight="1">
      <c r="A155" s="32"/>
      <c r="B155" s="33">
        <v>411115</v>
      </c>
      <c r="C155" s="34" t="s">
        <v>17</v>
      </c>
      <c r="D155" s="34"/>
      <c r="E155" s="35"/>
      <c r="F155" s="35"/>
      <c r="G155" s="35"/>
      <c r="H155" s="70" t="e">
        <f>#DIV/0!</f>
        <v>#DIV/0!</v>
      </c>
      <c r="I155" s="30" t="e">
        <f t="shared" si="5"/>
        <v>#DIV/0!</v>
      </c>
      <c r="J155" s="30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:66" customFormat="1" ht="12" hidden="1" customHeight="1">
      <c r="A156" s="38">
        <v>412</v>
      </c>
      <c r="B156" s="139" t="s">
        <v>18</v>
      </c>
      <c r="C156" s="139"/>
      <c r="D156" s="39">
        <v>0</v>
      </c>
      <c r="E156" s="39">
        <v>0</v>
      </c>
      <c r="F156" s="39">
        <v>0</v>
      </c>
      <c r="G156" s="39">
        <v>0</v>
      </c>
      <c r="H156" s="68" t="e">
        <f>#DIV/0!</f>
        <v>#DIV/0!</v>
      </c>
      <c r="I156" s="30" t="e">
        <f t="shared" si="5"/>
        <v>#DIV/0!</v>
      </c>
      <c r="J156" s="30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:66" customFormat="1" hidden="1">
      <c r="A157" s="133"/>
      <c r="B157" s="33">
        <v>412111</v>
      </c>
      <c r="C157" s="42" t="s">
        <v>19</v>
      </c>
      <c r="D157" s="42"/>
      <c r="E157" s="35"/>
      <c r="F157" s="35"/>
      <c r="G157" s="35"/>
      <c r="H157" s="70" t="e">
        <f>#DIV/0!</f>
        <v>#DIV/0!</v>
      </c>
      <c r="I157" s="30" t="e">
        <f t="shared" si="5"/>
        <v>#DIV/0!</v>
      </c>
      <c r="J157" s="3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:66" customFormat="1" ht="12" hidden="1" customHeight="1">
      <c r="A158" s="133"/>
      <c r="B158" s="33">
        <v>412211</v>
      </c>
      <c r="C158" s="42" t="s">
        <v>20</v>
      </c>
      <c r="D158" s="42"/>
      <c r="E158" s="35"/>
      <c r="F158" s="35"/>
      <c r="G158" s="35"/>
      <c r="H158" s="70" t="e">
        <f>#DIV/0!</f>
        <v>#DIV/0!</v>
      </c>
      <c r="I158" s="30" t="e">
        <f t="shared" si="5"/>
        <v>#DIV/0!</v>
      </c>
      <c r="J158" s="3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:66" customFormat="1" ht="36.75" hidden="1">
      <c r="A159" s="133"/>
      <c r="B159" s="33">
        <v>412311</v>
      </c>
      <c r="C159" s="42" t="s">
        <v>132</v>
      </c>
      <c r="D159" s="42"/>
      <c r="E159" s="35"/>
      <c r="F159" s="35"/>
      <c r="G159" s="35"/>
      <c r="H159" s="70" t="e">
        <f>#DIV/0!</f>
        <v>#DIV/0!</v>
      </c>
      <c r="I159" s="30" t="e">
        <f t="shared" si="5"/>
        <v>#DIV/0!</v>
      </c>
      <c r="J159" s="3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:66" customFormat="1" hidden="1">
      <c r="A160" s="43">
        <v>413</v>
      </c>
      <c r="B160" s="131" t="s">
        <v>21</v>
      </c>
      <c r="C160" s="131"/>
      <c r="D160" s="44">
        <v>0</v>
      </c>
      <c r="E160" s="44">
        <v>0</v>
      </c>
      <c r="F160" s="44">
        <v>0</v>
      </c>
      <c r="G160" s="44">
        <v>0</v>
      </c>
      <c r="H160" s="68" t="e">
        <f>#DIV/0!</f>
        <v>#DIV/0!</v>
      </c>
      <c r="I160" s="30" t="e">
        <f t="shared" si="5"/>
        <v>#DIV/0!</v>
      </c>
      <c r="J160" s="3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:66" customFormat="1" ht="36.75" hidden="1">
      <c r="A161" s="45"/>
      <c r="B161" s="46">
        <v>413151</v>
      </c>
      <c r="C161" s="42" t="s">
        <v>133</v>
      </c>
      <c r="D161" s="42"/>
      <c r="E161" s="48"/>
      <c r="F161" s="48"/>
      <c r="G161" s="48">
        <v>0</v>
      </c>
      <c r="H161" s="70" t="e">
        <f>#DIV/0!</f>
        <v>#DIV/0!</v>
      </c>
      <c r="I161" s="30" t="e">
        <f t="shared" si="5"/>
        <v>#DIV/0!</v>
      </c>
      <c r="J161" s="3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:66" customFormat="1" hidden="1">
      <c r="A162" s="49">
        <v>414</v>
      </c>
      <c r="B162" s="131" t="s">
        <v>23</v>
      </c>
      <c r="C162" s="131"/>
      <c r="D162" s="44">
        <v>0</v>
      </c>
      <c r="E162" s="44">
        <v>0</v>
      </c>
      <c r="F162" s="44">
        <v>0</v>
      </c>
      <c r="G162" s="44">
        <v>0</v>
      </c>
      <c r="H162" s="68" t="e">
        <f>#DIV/0!</f>
        <v>#DIV/0!</v>
      </c>
      <c r="I162" s="30" t="e">
        <f t="shared" si="5"/>
        <v>#DIV/0!</v>
      </c>
      <c r="J162" s="3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:66" customFormat="1" ht="36.75" hidden="1">
      <c r="A163" s="50"/>
      <c r="B163" s="46">
        <v>414311</v>
      </c>
      <c r="C163" s="42" t="s">
        <v>134</v>
      </c>
      <c r="D163" s="42"/>
      <c r="E163" s="48"/>
      <c r="F163" s="48"/>
      <c r="G163" s="48"/>
      <c r="H163" s="70" t="e">
        <f>#DIV/0!</f>
        <v>#DIV/0!</v>
      </c>
      <c r="I163" s="30" t="e">
        <f t="shared" si="5"/>
        <v>#DIV/0!</v>
      </c>
      <c r="J163" s="3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:66" customFormat="1" ht="36.75" hidden="1">
      <c r="A164" s="50"/>
      <c r="B164" s="46">
        <v>414312</v>
      </c>
      <c r="C164" s="42" t="s">
        <v>135</v>
      </c>
      <c r="D164" s="42"/>
      <c r="E164" s="48"/>
      <c r="F164" s="48"/>
      <c r="G164" s="48"/>
      <c r="H164" s="70" t="e">
        <f>#DIV/0!</f>
        <v>#DIV/0!</v>
      </c>
      <c r="I164" s="30" t="e">
        <f t="shared" si="5"/>
        <v>#DIV/0!</v>
      </c>
      <c r="J164" s="3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:66" customFormat="1" ht="54.75" hidden="1">
      <c r="A165" s="50"/>
      <c r="B165" s="46">
        <v>414314</v>
      </c>
      <c r="C165" s="42" t="s">
        <v>136</v>
      </c>
      <c r="D165" s="42"/>
      <c r="E165" s="48"/>
      <c r="F165" s="48"/>
      <c r="G165" s="48"/>
      <c r="H165" s="70" t="e">
        <f>#DIV/0!</f>
        <v>#DIV/0!</v>
      </c>
      <c r="I165" s="30" t="e">
        <f t="shared" si="5"/>
        <v>#DIV/0!</v>
      </c>
      <c r="J165" s="3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:66" customFormat="1" ht="54.75" hidden="1">
      <c r="A166" s="50"/>
      <c r="B166" s="46">
        <v>414411</v>
      </c>
      <c r="C166" s="42" t="s">
        <v>137</v>
      </c>
      <c r="D166" s="42"/>
      <c r="E166" s="48"/>
      <c r="F166" s="48"/>
      <c r="G166" s="48"/>
      <c r="H166" s="70" t="e">
        <f>#DIV/0!</f>
        <v>#DIV/0!</v>
      </c>
      <c r="I166" s="30" t="e">
        <f t="shared" si="5"/>
        <v>#DIV/0!</v>
      </c>
      <c r="J166" s="3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:66" customFormat="1" hidden="1">
      <c r="A167" s="43">
        <v>415</v>
      </c>
      <c r="B167" s="131" t="s">
        <v>28</v>
      </c>
      <c r="C167" s="131"/>
      <c r="D167" s="44">
        <v>0</v>
      </c>
      <c r="E167" s="44">
        <v>0</v>
      </c>
      <c r="F167" s="44">
        <v>0</v>
      </c>
      <c r="G167" s="44">
        <v>0</v>
      </c>
      <c r="H167" s="68" t="e">
        <f>#DIV/0!</f>
        <v>#DIV/0!</v>
      </c>
      <c r="I167" s="30" t="e">
        <f t="shared" si="5"/>
        <v>#DIV/0!</v>
      </c>
      <c r="J167" s="3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:66" customFormat="1" ht="36.75" hidden="1">
      <c r="A168" s="45"/>
      <c r="B168" s="46">
        <v>415112</v>
      </c>
      <c r="C168" s="42" t="s">
        <v>29</v>
      </c>
      <c r="D168" s="42"/>
      <c r="E168" s="48"/>
      <c r="F168" s="48"/>
      <c r="G168" s="48"/>
      <c r="H168" s="70" t="e">
        <f>#DIV/0!</f>
        <v>#DIV/0!</v>
      </c>
      <c r="I168" s="30" t="e">
        <f t="shared" si="5"/>
        <v>#DIV/0!</v>
      </c>
      <c r="J168" s="3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:66" customFormat="1" hidden="1">
      <c r="A169" s="49">
        <v>416</v>
      </c>
      <c r="B169" s="131" t="s">
        <v>30</v>
      </c>
      <c r="C169" s="131"/>
      <c r="D169" s="44">
        <v>0</v>
      </c>
      <c r="E169" s="44">
        <v>0</v>
      </c>
      <c r="F169" s="44">
        <v>0</v>
      </c>
      <c r="G169" s="44">
        <v>0</v>
      </c>
      <c r="H169" s="68" t="e">
        <f>#DIV/0!</f>
        <v>#DIV/0!</v>
      </c>
      <c r="I169" s="30" t="e">
        <f t="shared" si="5"/>
        <v>#DIV/0!</v>
      </c>
      <c r="J169" s="3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:66" customFormat="1" hidden="1">
      <c r="A170" s="45"/>
      <c r="B170" s="46">
        <v>416111</v>
      </c>
      <c r="C170" s="42" t="s">
        <v>31</v>
      </c>
      <c r="D170" s="42"/>
      <c r="E170" s="48"/>
      <c r="F170" s="48"/>
      <c r="G170" s="48"/>
      <c r="H170" s="70" t="e">
        <f>#DIV/0!</f>
        <v>#DIV/0!</v>
      </c>
      <c r="I170" s="30" t="e">
        <f t="shared" si="5"/>
        <v>#DIV/0!</v>
      </c>
      <c r="J170" s="3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:66" customFormat="1" hidden="1">
      <c r="A171" s="63">
        <v>421</v>
      </c>
      <c r="B171" s="132" t="s">
        <v>138</v>
      </c>
      <c r="C171" s="132"/>
      <c r="D171" s="53">
        <v>0</v>
      </c>
      <c r="E171" s="53">
        <v>0</v>
      </c>
      <c r="F171" s="53">
        <v>0</v>
      </c>
      <c r="G171" s="53">
        <v>0</v>
      </c>
      <c r="H171" s="68" t="e">
        <f>#DIV/0!</f>
        <v>#DIV/0!</v>
      </c>
      <c r="I171" s="30" t="e">
        <f t="shared" si="5"/>
        <v>#DIV/0!</v>
      </c>
      <c r="J171" s="3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:66" customFormat="1" hidden="1">
      <c r="A172" s="45"/>
      <c r="B172" s="46" t="s">
        <v>139</v>
      </c>
      <c r="C172" s="42"/>
      <c r="D172" s="42"/>
      <c r="E172" s="48"/>
      <c r="F172" s="48"/>
      <c r="G172" s="48"/>
      <c r="H172" s="70" t="e">
        <f>#DIV/0!</f>
        <v>#DIV/0!</v>
      </c>
      <c r="I172" s="30" t="e">
        <f t="shared" si="5"/>
        <v>#DIV/0!</v>
      </c>
      <c r="J172" s="3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:66" customFormat="1" hidden="1">
      <c r="A173" s="45"/>
      <c r="B173" s="46" t="s">
        <v>139</v>
      </c>
      <c r="C173" s="42"/>
      <c r="D173" s="42"/>
      <c r="E173" s="48"/>
      <c r="F173" s="48"/>
      <c r="G173" s="48"/>
      <c r="H173" s="70" t="e">
        <f>#DIV/0!</f>
        <v>#DIV/0!</v>
      </c>
      <c r="I173" s="30" t="e">
        <f t="shared" si="5"/>
        <v>#DIV/0!</v>
      </c>
      <c r="J173" s="3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:66" customFormat="1" hidden="1">
      <c r="A174" s="45"/>
      <c r="B174" s="46" t="s">
        <v>139</v>
      </c>
      <c r="C174" s="42"/>
      <c r="D174" s="42"/>
      <c r="E174" s="48"/>
      <c r="F174" s="48"/>
      <c r="G174" s="48"/>
      <c r="H174" s="70" t="e">
        <f>#DIV/0!</f>
        <v>#DIV/0!</v>
      </c>
      <c r="I174" s="30" t="e">
        <f t="shared" si="5"/>
        <v>#DIV/0!</v>
      </c>
      <c r="J174" s="3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:66" customFormat="1" hidden="1">
      <c r="A175" s="45"/>
      <c r="B175" s="46" t="s">
        <v>139</v>
      </c>
      <c r="C175" s="42"/>
      <c r="D175" s="42"/>
      <c r="E175" s="48"/>
      <c r="F175" s="48"/>
      <c r="G175" s="48"/>
      <c r="H175" s="70" t="e">
        <f>#DIV/0!</f>
        <v>#DIV/0!</v>
      </c>
      <c r="I175" s="30" t="e">
        <f t="shared" si="5"/>
        <v>#DIV/0!</v>
      </c>
      <c r="J175" s="3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:66" customFormat="1" hidden="1">
      <c r="A176" s="49">
        <v>421</v>
      </c>
      <c r="B176" s="131" t="s">
        <v>32</v>
      </c>
      <c r="C176" s="131"/>
      <c r="D176" s="44">
        <v>0</v>
      </c>
      <c r="E176" s="44">
        <v>0</v>
      </c>
      <c r="F176" s="44">
        <v>0</v>
      </c>
      <c r="G176" s="44">
        <v>0</v>
      </c>
      <c r="H176" s="68" t="e">
        <f>#DIV/0!</f>
        <v>#DIV/0!</v>
      </c>
      <c r="I176" s="30" t="e">
        <f t="shared" si="5"/>
        <v>#DIV/0!</v>
      </c>
      <c r="J176" s="3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:66" customFormat="1" ht="36.75" hidden="1">
      <c r="A177" s="133"/>
      <c r="B177" s="46">
        <v>421111</v>
      </c>
      <c r="C177" s="42" t="s">
        <v>33</v>
      </c>
      <c r="D177" s="42"/>
      <c r="E177" s="48"/>
      <c r="F177" s="48"/>
      <c r="G177" s="48"/>
      <c r="H177" s="70" t="e">
        <f>#DIV/0!</f>
        <v>#DIV/0!</v>
      </c>
      <c r="I177" s="30" t="e">
        <f t="shared" si="5"/>
        <v>#DIV/0!</v>
      </c>
      <c r="J177" s="3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:66" customFormat="1" ht="36.75" hidden="1">
      <c r="A178" s="133"/>
      <c r="B178" s="46">
        <v>421211</v>
      </c>
      <c r="C178" s="42" t="s">
        <v>34</v>
      </c>
      <c r="D178" s="42"/>
      <c r="E178" s="48"/>
      <c r="F178" s="48"/>
      <c r="G178" s="48"/>
      <c r="H178" s="70" t="e">
        <f>#DIV/0!</f>
        <v>#DIV/0!</v>
      </c>
      <c r="I178" s="30" t="e">
        <f t="shared" si="5"/>
        <v>#DIV/0!</v>
      </c>
      <c r="J178" s="3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:66" customFormat="1" hidden="1">
      <c r="A179" s="133"/>
      <c r="B179" s="46">
        <v>421222</v>
      </c>
      <c r="C179" s="42" t="s">
        <v>140</v>
      </c>
      <c r="D179" s="42"/>
      <c r="E179" s="48"/>
      <c r="F179" s="48"/>
      <c r="G179" s="48"/>
      <c r="H179" s="70" t="e">
        <f>#DIV/0!</f>
        <v>#DIV/0!</v>
      </c>
      <c r="I179" s="30" t="e">
        <f t="shared" si="5"/>
        <v>#DIV/0!</v>
      </c>
      <c r="J179" s="3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:66" customFormat="1" hidden="1">
      <c r="A180" s="133"/>
      <c r="B180" s="46">
        <v>421223</v>
      </c>
      <c r="C180" s="42" t="s">
        <v>141</v>
      </c>
      <c r="D180" s="42"/>
      <c r="E180" s="48"/>
      <c r="F180" s="48"/>
      <c r="G180" s="48"/>
      <c r="H180" s="70" t="e">
        <f>#DIV/0!</f>
        <v>#DIV/0!</v>
      </c>
      <c r="I180" s="30" t="e">
        <f t="shared" si="5"/>
        <v>#DIV/0!</v>
      </c>
      <c r="J180" s="3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:66" customFormat="1" hidden="1">
      <c r="A181" s="133"/>
      <c r="B181" s="46">
        <v>421224</v>
      </c>
      <c r="C181" s="42" t="s">
        <v>142</v>
      </c>
      <c r="D181" s="42"/>
      <c r="E181" s="48"/>
      <c r="F181" s="48"/>
      <c r="G181" s="48"/>
      <c r="H181" s="70" t="e">
        <f>#DIV/0!</f>
        <v>#DIV/0!</v>
      </c>
      <c r="I181" s="30" t="e">
        <f t="shared" si="5"/>
        <v>#DIV/0!</v>
      </c>
      <c r="J181" s="3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:66" customFormat="1" hidden="1">
      <c r="A182" s="133"/>
      <c r="B182" s="46">
        <v>421225</v>
      </c>
      <c r="C182" s="42" t="s">
        <v>36</v>
      </c>
      <c r="D182" s="42"/>
      <c r="E182" s="48"/>
      <c r="F182" s="48"/>
      <c r="G182" s="48"/>
      <c r="H182" s="70" t="e">
        <f>#DIV/0!</f>
        <v>#DIV/0!</v>
      </c>
      <c r="I182" s="30" t="e">
        <f t="shared" si="5"/>
        <v>#DIV/0!</v>
      </c>
      <c r="J182" s="3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:66" customFormat="1" ht="36.75" hidden="1">
      <c r="A183" s="133"/>
      <c r="B183" s="46">
        <v>421311</v>
      </c>
      <c r="C183" s="42" t="s">
        <v>37</v>
      </c>
      <c r="D183" s="42"/>
      <c r="E183" s="48"/>
      <c r="F183" s="48"/>
      <c r="G183" s="48"/>
      <c r="H183" s="70" t="e">
        <f>#DIV/0!</f>
        <v>#DIV/0!</v>
      </c>
      <c r="I183" s="30" t="e">
        <f t="shared" si="5"/>
        <v>#DIV/0!</v>
      </c>
      <c r="J183" s="3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:66" customFormat="1" hidden="1">
      <c r="A184" s="133"/>
      <c r="B184" s="46">
        <v>421321</v>
      </c>
      <c r="C184" s="42" t="s">
        <v>38</v>
      </c>
      <c r="D184" s="42"/>
      <c r="E184" s="48"/>
      <c r="F184" s="48"/>
      <c r="G184" s="48"/>
      <c r="H184" s="70" t="e">
        <f>#DIV/0!</f>
        <v>#DIV/0!</v>
      </c>
      <c r="I184" s="30" t="e">
        <f t="shared" si="5"/>
        <v>#DIV/0!</v>
      </c>
      <c r="J184" s="3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:66" customFormat="1" hidden="1">
      <c r="A185" s="133"/>
      <c r="B185" s="46">
        <v>421322</v>
      </c>
      <c r="C185" s="42" t="s">
        <v>143</v>
      </c>
      <c r="D185" s="42"/>
      <c r="E185" s="48"/>
      <c r="F185" s="48"/>
      <c r="G185" s="48"/>
      <c r="H185" s="70" t="e">
        <f>#DIV/0!</f>
        <v>#DIV/0!</v>
      </c>
      <c r="I185" s="30" t="e">
        <f t="shared" si="5"/>
        <v>#DIV/0!</v>
      </c>
      <c r="J185" s="3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:66" customFormat="1" hidden="1">
      <c r="A186" s="133"/>
      <c r="B186" s="46">
        <v>421324</v>
      </c>
      <c r="C186" s="42" t="s">
        <v>40</v>
      </c>
      <c r="D186" s="42"/>
      <c r="E186" s="48"/>
      <c r="F186" s="48"/>
      <c r="G186" s="48"/>
      <c r="H186" s="70" t="e">
        <f>#DIV/0!</f>
        <v>#DIV/0!</v>
      </c>
      <c r="I186" s="30" t="e">
        <f t="shared" si="5"/>
        <v>#DIV/0!</v>
      </c>
      <c r="J186" s="3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:66" customFormat="1" hidden="1">
      <c r="A187" s="133"/>
      <c r="B187" s="46">
        <v>421411</v>
      </c>
      <c r="C187" s="42" t="s">
        <v>41</v>
      </c>
      <c r="D187" s="42"/>
      <c r="E187" s="48"/>
      <c r="F187" s="48"/>
      <c r="G187" s="48"/>
      <c r="H187" s="70" t="e">
        <f>#DIV/0!</f>
        <v>#DIV/0!</v>
      </c>
      <c r="I187" s="30" t="e">
        <f t="shared" si="5"/>
        <v>#DIV/0!</v>
      </c>
      <c r="J187" s="3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:66" customFormat="1" ht="36.75" hidden="1">
      <c r="A188" s="133"/>
      <c r="B188" s="46">
        <v>421414</v>
      </c>
      <c r="C188" s="42" t="s">
        <v>43</v>
      </c>
      <c r="D188" s="42"/>
      <c r="E188" s="48"/>
      <c r="F188" s="48"/>
      <c r="G188" s="48"/>
      <c r="H188" s="70" t="e">
        <f>#DIV/0!</f>
        <v>#DIV/0!</v>
      </c>
      <c r="I188" s="30" t="e">
        <f t="shared" si="5"/>
        <v>#DIV/0!</v>
      </c>
      <c r="J188" s="3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:66" customFormat="1" hidden="1">
      <c r="A189" s="133"/>
      <c r="B189" s="46">
        <v>421421</v>
      </c>
      <c r="C189" s="42" t="s">
        <v>44</v>
      </c>
      <c r="D189" s="42"/>
      <c r="E189" s="48"/>
      <c r="F189" s="48"/>
      <c r="G189" s="48"/>
      <c r="H189" s="70" t="e">
        <f>#DIV/0!</f>
        <v>#DIV/0!</v>
      </c>
      <c r="I189" s="30" t="e">
        <f t="shared" si="5"/>
        <v>#DIV/0!</v>
      </c>
      <c r="J189" s="3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:66" customFormat="1" hidden="1">
      <c r="A190" s="133"/>
      <c r="B190" s="46">
        <v>421422</v>
      </c>
      <c r="C190" s="42" t="s">
        <v>144</v>
      </c>
      <c r="D190" s="42"/>
      <c r="E190" s="48"/>
      <c r="F190" s="48"/>
      <c r="G190" s="48"/>
      <c r="H190" s="70" t="e">
        <f>#DIV/0!</f>
        <v>#DIV/0!</v>
      </c>
      <c r="I190" s="30" t="e">
        <f t="shared" si="5"/>
        <v>#DIV/0!</v>
      </c>
      <c r="J190" s="3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:66" customFormat="1" hidden="1">
      <c r="A191" s="133"/>
      <c r="B191" s="46">
        <v>421511</v>
      </c>
      <c r="C191" s="42" t="s">
        <v>45</v>
      </c>
      <c r="D191" s="42"/>
      <c r="E191" s="48"/>
      <c r="F191" s="48"/>
      <c r="G191" s="48"/>
      <c r="H191" s="70" t="e">
        <f>#DIV/0!</f>
        <v>#DIV/0!</v>
      </c>
      <c r="I191" s="30" t="e">
        <f t="shared" si="5"/>
        <v>#DIV/0!</v>
      </c>
      <c r="J191" s="3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:66" customFormat="1" hidden="1">
      <c r="A192" s="133"/>
      <c r="B192" s="46">
        <v>421512</v>
      </c>
      <c r="C192" s="42" t="s">
        <v>46</v>
      </c>
      <c r="D192" s="42"/>
      <c r="E192" s="48"/>
      <c r="F192" s="48"/>
      <c r="G192" s="48"/>
      <c r="H192" s="70" t="e">
        <f>#DIV/0!</f>
        <v>#DIV/0!</v>
      </c>
      <c r="I192" s="30" t="e">
        <f t="shared" si="5"/>
        <v>#DIV/0!</v>
      </c>
      <c r="J192" s="3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:66" customFormat="1" hidden="1">
      <c r="A193" s="133"/>
      <c r="B193" s="46">
        <v>421513</v>
      </c>
      <c r="C193" s="42" t="s">
        <v>145</v>
      </c>
      <c r="D193" s="42"/>
      <c r="E193" s="48"/>
      <c r="F193" s="48"/>
      <c r="G193" s="48"/>
      <c r="H193" s="70" t="e">
        <f>#DIV/0!</f>
        <v>#DIV/0!</v>
      </c>
      <c r="I193" s="30" t="e">
        <f t="shared" si="5"/>
        <v>#DIV/0!</v>
      </c>
      <c r="J193" s="3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:66" customFormat="1" ht="54.75" hidden="1">
      <c r="A194" s="133"/>
      <c r="B194" s="46">
        <v>421521</v>
      </c>
      <c r="C194" s="42" t="s">
        <v>48</v>
      </c>
      <c r="D194" s="42"/>
      <c r="E194" s="48"/>
      <c r="F194" s="48"/>
      <c r="G194" s="48"/>
      <c r="H194" s="70" t="e">
        <f>#DIV/0!</f>
        <v>#DIV/0!</v>
      </c>
      <c r="I194" s="30" t="e">
        <f t="shared" si="5"/>
        <v>#DIV/0!</v>
      </c>
      <c r="J194" s="3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:66" customFormat="1" ht="36.75" hidden="1">
      <c r="A195" s="133"/>
      <c r="B195" s="46">
        <v>421522</v>
      </c>
      <c r="C195" s="42" t="s">
        <v>49</v>
      </c>
      <c r="D195" s="42"/>
      <c r="E195" s="48"/>
      <c r="F195" s="48"/>
      <c r="G195" s="48"/>
      <c r="H195" s="70" t="e">
        <f>#DIV/0!</f>
        <v>#DIV/0!</v>
      </c>
      <c r="I195" s="30" t="e">
        <f t="shared" si="5"/>
        <v>#DIV/0!</v>
      </c>
      <c r="J195" s="3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:66" customFormat="1" ht="36.75" hidden="1">
      <c r="A196" s="133"/>
      <c r="B196" s="46">
        <v>421619</v>
      </c>
      <c r="C196" s="42" t="s">
        <v>50</v>
      </c>
      <c r="D196" s="42"/>
      <c r="E196" s="48"/>
      <c r="F196" s="48"/>
      <c r="G196" s="48"/>
      <c r="H196" s="70" t="e">
        <f>#DIV/0!</f>
        <v>#DIV/0!</v>
      </c>
      <c r="I196" s="30" t="e">
        <f t="shared" si="5"/>
        <v>#DIV/0!</v>
      </c>
      <c r="J196" s="3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:66" customFormat="1">
      <c r="A197" s="49">
        <v>422</v>
      </c>
      <c r="B197" s="131" t="s">
        <v>52</v>
      </c>
      <c r="C197" s="131"/>
      <c r="D197" s="44">
        <f>SUM(D198:D201)</f>
        <v>20000</v>
      </c>
      <c r="E197" s="44">
        <f>SUM(E198:E201)</f>
        <v>110000</v>
      </c>
      <c r="F197" s="44">
        <f>F198+F199+F200</f>
        <v>18072</v>
      </c>
      <c r="G197" s="44">
        <f>SUM(G198:G201)</f>
        <v>44272</v>
      </c>
      <c r="H197" s="79">
        <f>F197*100/D197</f>
        <v>90.36</v>
      </c>
      <c r="I197" s="78">
        <f>G197*100/E197</f>
        <v>40.24727272727273</v>
      </c>
      <c r="J197" s="10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:66" customFormat="1" ht="54.75">
      <c r="A198" s="133"/>
      <c r="B198" s="46">
        <v>422111</v>
      </c>
      <c r="C198" s="42" t="s">
        <v>53</v>
      </c>
      <c r="D198" s="47">
        <v>20000</v>
      </c>
      <c r="E198" s="48">
        <v>30000</v>
      </c>
      <c r="F198" s="48">
        <v>18072</v>
      </c>
      <c r="G198" s="99">
        <v>3012</v>
      </c>
      <c r="H198" s="108">
        <f t="shared" ref="H198:H232" si="6">F198*100/D198</f>
        <v>90.36</v>
      </c>
      <c r="I198" s="96">
        <f t="shared" ref="I198:I232" si="7">G198*100/E198</f>
        <v>10.039999999999999</v>
      </c>
      <c r="J198" s="107"/>
      <c r="K198" s="5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:66" customFormat="1" ht="36.75">
      <c r="A199" s="133"/>
      <c r="B199" s="46">
        <v>422121</v>
      </c>
      <c r="C199" s="42" t="s">
        <v>54</v>
      </c>
      <c r="D199" s="47">
        <v>0</v>
      </c>
      <c r="E199" s="48">
        <v>0</v>
      </c>
      <c r="F199" s="48">
        <v>0</v>
      </c>
      <c r="G199" s="99">
        <v>0</v>
      </c>
      <c r="H199" s="108">
        <v>0</v>
      </c>
      <c r="I199" s="96">
        <v>0</v>
      </c>
      <c r="J199" s="10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:66" customFormat="1" ht="36.75">
      <c r="A200" s="133"/>
      <c r="B200" s="46">
        <v>422131</v>
      </c>
      <c r="C200" s="42" t="s">
        <v>55</v>
      </c>
      <c r="D200" s="47">
        <v>0</v>
      </c>
      <c r="E200" s="48">
        <v>50000</v>
      </c>
      <c r="F200" s="48">
        <v>0</v>
      </c>
      <c r="G200" s="99">
        <v>41260</v>
      </c>
      <c r="H200" s="108">
        <v>0</v>
      </c>
      <c r="I200" s="96">
        <f t="shared" si="7"/>
        <v>82.52</v>
      </c>
      <c r="J200" s="10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:66" customFormat="1" ht="36.75">
      <c r="A201" s="133"/>
      <c r="B201" s="46">
        <v>422194</v>
      </c>
      <c r="C201" s="42" t="s">
        <v>56</v>
      </c>
      <c r="D201" s="47">
        <v>0</v>
      </c>
      <c r="E201" s="48">
        <v>30000</v>
      </c>
      <c r="F201" s="48">
        <v>0</v>
      </c>
      <c r="G201" s="99">
        <v>0</v>
      </c>
      <c r="H201" s="108">
        <v>0</v>
      </c>
      <c r="I201" s="96">
        <f t="shared" si="7"/>
        <v>0</v>
      </c>
      <c r="J201" s="10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:66" customFormat="1" hidden="1">
      <c r="A202" s="133"/>
      <c r="B202" s="46">
        <v>422411</v>
      </c>
      <c r="C202" s="42" t="s">
        <v>61</v>
      </c>
      <c r="D202" s="47"/>
      <c r="E202" s="48">
        <v>0</v>
      </c>
      <c r="F202" s="48"/>
      <c r="G202" s="48"/>
      <c r="H202" s="79" t="e">
        <f t="shared" si="6"/>
        <v>#DIV/0!</v>
      </c>
      <c r="I202" s="78" t="e">
        <f t="shared" si="7"/>
        <v>#DIV/0!</v>
      </c>
      <c r="J202" s="10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:66" customFormat="1">
      <c r="A203" s="49">
        <v>423</v>
      </c>
      <c r="B203" s="131" t="s">
        <v>62</v>
      </c>
      <c r="C203" s="131"/>
      <c r="D203" s="44">
        <f>SUM(D204:D209)</f>
        <v>133000</v>
      </c>
      <c r="E203" s="44">
        <f>SUM(E204:E209)</f>
        <v>319000</v>
      </c>
      <c r="F203" s="44">
        <f>SUM(F204:F209)</f>
        <v>132920</v>
      </c>
      <c r="G203" s="44">
        <f>SUM(G204:G209)</f>
        <v>99500</v>
      </c>
      <c r="H203" s="79">
        <f t="shared" si="6"/>
        <v>99.939849624060145</v>
      </c>
      <c r="I203" s="78">
        <f t="shared" si="7"/>
        <v>31.191222570532915</v>
      </c>
      <c r="J203" s="107"/>
      <c r="K203" s="5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:66" customFormat="1">
      <c r="A204" s="133"/>
      <c r="B204" s="46">
        <v>423111</v>
      </c>
      <c r="C204" s="42" t="s">
        <v>146</v>
      </c>
      <c r="D204" s="47">
        <v>0</v>
      </c>
      <c r="E204" s="48">
        <v>50000</v>
      </c>
      <c r="F204" s="48">
        <v>0</v>
      </c>
      <c r="G204" s="48">
        <v>0</v>
      </c>
      <c r="H204" s="108">
        <v>0</v>
      </c>
      <c r="I204" s="96">
        <f t="shared" si="7"/>
        <v>0</v>
      </c>
      <c r="J204" s="10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:66" customFormat="1" ht="36.75" hidden="1">
      <c r="A205" s="133"/>
      <c r="B205" s="46">
        <v>423221</v>
      </c>
      <c r="C205" s="42" t="s">
        <v>64</v>
      </c>
      <c r="D205" s="47"/>
      <c r="E205" s="48"/>
      <c r="F205" s="48"/>
      <c r="G205" s="48"/>
      <c r="H205" s="108" t="e">
        <f t="shared" si="6"/>
        <v>#DIV/0!</v>
      </c>
      <c r="I205" s="96" t="e">
        <f t="shared" si="7"/>
        <v>#DIV/0!</v>
      </c>
      <c r="J205" s="10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:66" customFormat="1" ht="36.75">
      <c r="A206" s="133"/>
      <c r="B206" s="46">
        <v>423413</v>
      </c>
      <c r="C206" s="42" t="s">
        <v>147</v>
      </c>
      <c r="D206" s="47">
        <v>126500</v>
      </c>
      <c r="E206" s="48">
        <v>166000</v>
      </c>
      <c r="F206" s="48">
        <v>126500</v>
      </c>
      <c r="G206" s="48">
        <v>56100</v>
      </c>
      <c r="H206" s="108">
        <f t="shared" si="6"/>
        <v>100</v>
      </c>
      <c r="I206" s="96">
        <f t="shared" si="7"/>
        <v>33.795180722891565</v>
      </c>
      <c r="J206" s="10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:66" customFormat="1" ht="36.75" hidden="1">
      <c r="A207" s="133"/>
      <c r="B207" s="46">
        <v>423321</v>
      </c>
      <c r="C207" s="42" t="s">
        <v>66</v>
      </c>
      <c r="D207" s="47"/>
      <c r="E207" s="48"/>
      <c r="F207" s="48"/>
      <c r="G207" s="48"/>
      <c r="H207" s="108" t="e">
        <f t="shared" si="6"/>
        <v>#DIV/0!</v>
      </c>
      <c r="I207" s="96" t="e">
        <f t="shared" si="7"/>
        <v>#DIV/0!</v>
      </c>
      <c r="J207" s="10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:66" customFormat="1" ht="31.5" customHeight="1">
      <c r="A208" s="133"/>
      <c r="B208" s="46">
        <v>423419</v>
      </c>
      <c r="C208" s="42" t="s">
        <v>69</v>
      </c>
      <c r="D208" s="47">
        <v>6500</v>
      </c>
      <c r="E208" s="48">
        <v>103000</v>
      </c>
      <c r="F208" s="48">
        <v>6420</v>
      </c>
      <c r="G208" s="48">
        <v>43400</v>
      </c>
      <c r="H208" s="108">
        <f t="shared" si="6"/>
        <v>98.769230769230774</v>
      </c>
      <c r="I208" s="96">
        <f t="shared" si="7"/>
        <v>42.135922330097088</v>
      </c>
      <c r="J208" s="10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:66" customFormat="1">
      <c r="A209" s="133"/>
      <c r="B209" s="46">
        <v>423911</v>
      </c>
      <c r="C209" s="42" t="s">
        <v>148</v>
      </c>
      <c r="D209" s="47">
        <v>0</v>
      </c>
      <c r="E209" s="48">
        <v>0</v>
      </c>
      <c r="F209" s="48">
        <v>0</v>
      </c>
      <c r="G209" s="48">
        <v>0</v>
      </c>
      <c r="H209" s="108">
        <v>0</v>
      </c>
      <c r="I209" s="96">
        <v>0</v>
      </c>
      <c r="J209" s="10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:66" customFormat="1">
      <c r="A210" s="49">
        <v>424</v>
      </c>
      <c r="B210" s="131" t="s">
        <v>149</v>
      </c>
      <c r="C210" s="131"/>
      <c r="D210" s="44">
        <f>SUM(D212:D215)</f>
        <v>0</v>
      </c>
      <c r="E210" s="44">
        <f>SUM(E212:E215)</f>
        <v>310000</v>
      </c>
      <c r="F210" s="44">
        <f>SUM(F212:F215)</f>
        <v>0</v>
      </c>
      <c r="G210" s="44">
        <f>SUM(G212:G215)</f>
        <v>152140</v>
      </c>
      <c r="H210" s="79">
        <v>0</v>
      </c>
      <c r="I210" s="78">
        <f t="shared" si="7"/>
        <v>49.07741935483871</v>
      </c>
      <c r="J210" s="10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:66" customFormat="1" hidden="1">
      <c r="A211" s="133"/>
      <c r="B211" s="46">
        <v>424211</v>
      </c>
      <c r="C211" s="46" t="s">
        <v>150</v>
      </c>
      <c r="D211" s="70"/>
      <c r="E211" s="71"/>
      <c r="F211" s="71"/>
      <c r="G211" s="48"/>
      <c r="H211" s="79" t="e">
        <f t="shared" si="6"/>
        <v>#DIV/0!</v>
      </c>
      <c r="I211" s="78" t="e">
        <f t="shared" si="7"/>
        <v>#DIV/0!</v>
      </c>
      <c r="J211" s="10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:66" customFormat="1" ht="22.5" customHeight="1">
      <c r="A212" s="133"/>
      <c r="B212" s="46">
        <v>424221</v>
      </c>
      <c r="C212" s="34" t="s">
        <v>151</v>
      </c>
      <c r="D212" s="72">
        <v>0</v>
      </c>
      <c r="E212" s="48">
        <v>150000</v>
      </c>
      <c r="F212" s="48">
        <v>0</v>
      </c>
      <c r="G212" s="48">
        <v>107560</v>
      </c>
      <c r="H212" s="108">
        <v>0</v>
      </c>
      <c r="I212" s="96">
        <f t="shared" si="7"/>
        <v>71.706666666666663</v>
      </c>
      <c r="J212" s="10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customFormat="1" ht="54.75" hidden="1">
      <c r="A213" s="133"/>
      <c r="B213" s="46">
        <v>424331</v>
      </c>
      <c r="C213" s="42" t="s">
        <v>152</v>
      </c>
      <c r="D213" s="47"/>
      <c r="E213" s="48"/>
      <c r="F213" s="48"/>
      <c r="G213" s="48"/>
      <c r="H213" s="108" t="e">
        <f t="shared" si="6"/>
        <v>#DIV/0!</v>
      </c>
      <c r="I213" s="96" t="e">
        <f t="shared" si="7"/>
        <v>#DIV/0!</v>
      </c>
      <c r="J213" s="10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customFormat="1" hidden="1">
      <c r="A214" s="133"/>
      <c r="B214" s="46">
        <v>424351</v>
      </c>
      <c r="C214" s="42" t="s">
        <v>153</v>
      </c>
      <c r="D214" s="47"/>
      <c r="E214" s="48"/>
      <c r="F214" s="48"/>
      <c r="G214" s="48"/>
      <c r="H214" s="108" t="e">
        <f t="shared" si="6"/>
        <v>#DIV/0!</v>
      </c>
      <c r="I214" s="96" t="e">
        <f t="shared" si="7"/>
        <v>#DIV/0!</v>
      </c>
      <c r="J214" s="10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customFormat="1" ht="60.75" customHeight="1">
      <c r="A215" s="133"/>
      <c r="B215" s="46">
        <v>424911</v>
      </c>
      <c r="C215" s="42" t="s">
        <v>154</v>
      </c>
      <c r="D215" s="47"/>
      <c r="E215" s="48">
        <v>160000</v>
      </c>
      <c r="F215" s="48">
        <v>0</v>
      </c>
      <c r="G215" s="48">
        <v>44580</v>
      </c>
      <c r="H215" s="108">
        <v>0</v>
      </c>
      <c r="I215" s="96">
        <f t="shared" si="7"/>
        <v>27.862500000000001</v>
      </c>
      <c r="J215" s="10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:66" customFormat="1" hidden="1">
      <c r="A216" s="73">
        <v>425</v>
      </c>
      <c r="B216" s="132" t="s">
        <v>155</v>
      </c>
      <c r="C216" s="132"/>
      <c r="D216" s="65">
        <v>0</v>
      </c>
      <c r="E216" s="65">
        <v>0</v>
      </c>
      <c r="F216" s="74"/>
      <c r="G216" s="74">
        <v>0</v>
      </c>
      <c r="H216" s="79" t="e">
        <f t="shared" si="6"/>
        <v>#DIV/0!</v>
      </c>
      <c r="I216" s="78" t="e">
        <f t="shared" si="7"/>
        <v>#DIV/0!</v>
      </c>
      <c r="J216" s="10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:66" customFormat="1" hidden="1">
      <c r="A217" s="75"/>
      <c r="B217" s="46" t="s">
        <v>156</v>
      </c>
      <c r="C217" s="42"/>
      <c r="D217" s="47"/>
      <c r="E217" s="48"/>
      <c r="F217" s="52"/>
      <c r="G217" s="52"/>
      <c r="H217" s="79" t="e">
        <f t="shared" si="6"/>
        <v>#DIV/0!</v>
      </c>
      <c r="I217" s="78" t="e">
        <f t="shared" si="7"/>
        <v>#DIV/0!</v>
      </c>
      <c r="J217" s="10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:66" customFormat="1" hidden="1">
      <c r="A218" s="75"/>
      <c r="B218" s="46" t="s">
        <v>156</v>
      </c>
      <c r="C218" s="42"/>
      <c r="D218" s="47"/>
      <c r="E218" s="48"/>
      <c r="F218" s="52"/>
      <c r="G218" s="52"/>
      <c r="H218" s="79" t="e">
        <f t="shared" si="6"/>
        <v>#DIV/0!</v>
      </c>
      <c r="I218" s="78" t="e">
        <f t="shared" si="7"/>
        <v>#DIV/0!</v>
      </c>
      <c r="J218" s="10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:66" customFormat="1" hidden="1">
      <c r="A219" s="49">
        <v>425</v>
      </c>
      <c r="B219" s="131" t="s">
        <v>74</v>
      </c>
      <c r="C219" s="131"/>
      <c r="D219" s="44">
        <v>0</v>
      </c>
      <c r="E219" s="44">
        <v>0</v>
      </c>
      <c r="F219" s="76"/>
      <c r="G219" s="76">
        <v>0</v>
      </c>
      <c r="H219" s="79" t="e">
        <f t="shared" si="6"/>
        <v>#DIV/0!</v>
      </c>
      <c r="I219" s="78" t="e">
        <f t="shared" si="7"/>
        <v>#DIV/0!</v>
      </c>
      <c r="J219" s="10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:66" customFormat="1" hidden="1">
      <c r="A220" s="50"/>
      <c r="B220" s="46">
        <v>425113</v>
      </c>
      <c r="C220" s="42" t="s">
        <v>76</v>
      </c>
      <c r="D220" s="47"/>
      <c r="E220" s="48"/>
      <c r="F220" s="52"/>
      <c r="G220" s="52"/>
      <c r="H220" s="79" t="e">
        <f t="shared" si="6"/>
        <v>#DIV/0!</v>
      </c>
      <c r="I220" s="78" t="e">
        <f t="shared" si="7"/>
        <v>#DIV/0!</v>
      </c>
      <c r="J220" s="10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:66" customFormat="1" hidden="1">
      <c r="A221" s="50"/>
      <c r="B221" s="46">
        <v>425114</v>
      </c>
      <c r="C221" s="42" t="s">
        <v>157</v>
      </c>
      <c r="D221" s="47"/>
      <c r="E221" s="48"/>
      <c r="F221" s="52"/>
      <c r="G221" s="52"/>
      <c r="H221" s="79" t="e">
        <f t="shared" si="6"/>
        <v>#DIV/0!</v>
      </c>
      <c r="I221" s="78" t="e">
        <f t="shared" si="7"/>
        <v>#DIV/0!</v>
      </c>
      <c r="J221" s="10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:66" customFormat="1" ht="36.75" hidden="1">
      <c r="A222" s="50"/>
      <c r="B222" s="46">
        <v>425115</v>
      </c>
      <c r="C222" s="42" t="s">
        <v>77</v>
      </c>
      <c r="D222" s="47"/>
      <c r="E222" s="48"/>
      <c r="F222" s="52"/>
      <c r="G222" s="52"/>
      <c r="H222" s="79" t="e">
        <f t="shared" si="6"/>
        <v>#DIV/0!</v>
      </c>
      <c r="I222" s="78" t="e">
        <f t="shared" si="7"/>
        <v>#DIV/0!</v>
      </c>
      <c r="J222" s="10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:66" customFormat="1" hidden="1">
      <c r="A223" s="50"/>
      <c r="B223" s="46">
        <v>425116</v>
      </c>
      <c r="C223" s="42" t="s">
        <v>36</v>
      </c>
      <c r="D223" s="47"/>
      <c r="E223" s="48"/>
      <c r="F223" s="52"/>
      <c r="G223" s="52"/>
      <c r="H223" s="79" t="e">
        <f t="shared" si="6"/>
        <v>#DIV/0!</v>
      </c>
      <c r="I223" s="78" t="e">
        <f t="shared" si="7"/>
        <v>#DIV/0!</v>
      </c>
      <c r="J223" s="10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:66" customFormat="1" ht="36.75" hidden="1">
      <c r="A224" s="50"/>
      <c r="B224" s="46">
        <v>425117</v>
      </c>
      <c r="C224" s="42" t="s">
        <v>78</v>
      </c>
      <c r="D224" s="47"/>
      <c r="E224" s="48"/>
      <c r="F224" s="52"/>
      <c r="G224" s="52"/>
      <c r="H224" s="79" t="e">
        <f t="shared" si="6"/>
        <v>#DIV/0!</v>
      </c>
      <c r="I224" s="78" t="e">
        <f t="shared" si="7"/>
        <v>#DIV/0!</v>
      </c>
      <c r="J224" s="10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customFormat="1" ht="72.75" hidden="1">
      <c r="A225" s="50"/>
      <c r="B225" s="46">
        <v>425119</v>
      </c>
      <c r="C225" s="42" t="s">
        <v>158</v>
      </c>
      <c r="D225" s="47"/>
      <c r="E225" s="48"/>
      <c r="F225" s="52"/>
      <c r="G225" s="52"/>
      <c r="H225" s="79" t="e">
        <f t="shared" si="6"/>
        <v>#DIV/0!</v>
      </c>
      <c r="I225" s="78" t="e">
        <f t="shared" si="7"/>
        <v>#DIV/0!</v>
      </c>
      <c r="J225" s="10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customFormat="1" hidden="1">
      <c r="A226" s="50"/>
      <c r="B226" s="46">
        <v>425211</v>
      </c>
      <c r="C226" s="42" t="s">
        <v>159</v>
      </c>
      <c r="D226" s="47"/>
      <c r="E226" s="48"/>
      <c r="F226" s="52"/>
      <c r="G226" s="52"/>
      <c r="H226" s="79" t="e">
        <f t="shared" si="6"/>
        <v>#DIV/0!</v>
      </c>
      <c r="I226" s="78" t="e">
        <f t="shared" si="7"/>
        <v>#DIV/0!</v>
      </c>
      <c r="J226" s="10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customFormat="1" ht="36.75" hidden="1">
      <c r="A227" s="50"/>
      <c r="B227" s="46">
        <v>425219</v>
      </c>
      <c r="C227" s="42" t="s">
        <v>81</v>
      </c>
      <c r="D227" s="47"/>
      <c r="E227" s="48"/>
      <c r="F227" s="52"/>
      <c r="G227" s="52"/>
      <c r="H227" s="79" t="e">
        <f t="shared" si="6"/>
        <v>#DIV/0!</v>
      </c>
      <c r="I227" s="78" t="e">
        <f t="shared" si="7"/>
        <v>#DIV/0!</v>
      </c>
      <c r="J227" s="10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customFormat="1" hidden="1">
      <c r="A228" s="50"/>
      <c r="B228" s="46">
        <v>425222</v>
      </c>
      <c r="C228" s="42" t="s">
        <v>82</v>
      </c>
      <c r="D228" s="47"/>
      <c r="E228" s="48"/>
      <c r="F228" s="52"/>
      <c r="G228" s="52"/>
      <c r="H228" s="79" t="e">
        <f t="shared" si="6"/>
        <v>#DIV/0!</v>
      </c>
      <c r="I228" s="78" t="e">
        <f t="shared" si="7"/>
        <v>#DIV/0!</v>
      </c>
      <c r="J228" s="10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customFormat="1" ht="36.75" hidden="1">
      <c r="A229" s="50"/>
      <c r="B229" s="46">
        <v>425261</v>
      </c>
      <c r="C229" s="42" t="s">
        <v>160</v>
      </c>
      <c r="D229" s="47"/>
      <c r="E229" s="48"/>
      <c r="F229" s="52"/>
      <c r="G229" s="52"/>
      <c r="H229" s="79" t="e">
        <f t="shared" si="6"/>
        <v>#DIV/0!</v>
      </c>
      <c r="I229" s="78" t="e">
        <f t="shared" si="7"/>
        <v>#DIV/0!</v>
      </c>
      <c r="J229" s="10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:66" customFormat="1" ht="36.75" hidden="1">
      <c r="A230" s="50"/>
      <c r="B230" s="46">
        <v>425281</v>
      </c>
      <c r="C230" s="42" t="s">
        <v>84</v>
      </c>
      <c r="D230" s="47"/>
      <c r="E230" s="48"/>
      <c r="F230" s="52"/>
      <c r="G230" s="52"/>
      <c r="H230" s="79" t="e">
        <f t="shared" si="6"/>
        <v>#DIV/0!</v>
      </c>
      <c r="I230" s="78" t="e">
        <f t="shared" si="7"/>
        <v>#DIV/0!</v>
      </c>
      <c r="J230" s="10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:66" customFormat="1" ht="54.75" hidden="1">
      <c r="A231" s="50"/>
      <c r="B231" s="46">
        <v>425291</v>
      </c>
      <c r="C231" s="42" t="s">
        <v>161</v>
      </c>
      <c r="D231" s="47"/>
      <c r="E231" s="48"/>
      <c r="F231" s="52"/>
      <c r="G231" s="52"/>
      <c r="H231" s="79" t="e">
        <f t="shared" si="6"/>
        <v>#DIV/0!</v>
      </c>
      <c r="I231" s="78" t="e">
        <f t="shared" si="7"/>
        <v>#DIV/0!</v>
      </c>
      <c r="J231" s="10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:66" customFormat="1" hidden="1">
      <c r="A232" s="50"/>
      <c r="B232" s="46">
        <v>512921</v>
      </c>
      <c r="C232" s="42" t="s">
        <v>162</v>
      </c>
      <c r="D232" s="47"/>
      <c r="E232" s="48">
        <v>0</v>
      </c>
      <c r="F232" s="52">
        <v>0</v>
      </c>
      <c r="G232" s="52">
        <v>0</v>
      </c>
      <c r="H232" s="79" t="e">
        <f t="shared" si="6"/>
        <v>#DIV/0!</v>
      </c>
      <c r="I232" s="78" t="e">
        <f t="shared" si="7"/>
        <v>#DIV/0!</v>
      </c>
      <c r="J232" s="10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:66" customFormat="1">
      <c r="A233" s="129" t="s">
        <v>131</v>
      </c>
      <c r="B233" s="129"/>
      <c r="C233" s="129"/>
      <c r="D233" s="44">
        <f>D210+D203+D197</f>
        <v>153000</v>
      </c>
      <c r="E233" s="44">
        <f>E210+E203+E197</f>
        <v>739000</v>
      </c>
      <c r="F233" s="44">
        <f>F210+F203+F197</f>
        <v>150992</v>
      </c>
      <c r="G233" s="44">
        <f>G210+G203+G197</f>
        <v>295912</v>
      </c>
      <c r="H233" s="79">
        <f>F233*100/D233</f>
        <v>98.68758169934641</v>
      </c>
      <c r="I233" s="78">
        <f>G233*100/E233</f>
        <v>40.042219215155619</v>
      </c>
      <c r="J233" s="10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:66" customFormat="1">
      <c r="A234" s="6"/>
      <c r="B234" s="66"/>
      <c r="C234" s="6"/>
      <c r="D234" s="6"/>
      <c r="E234" s="6"/>
      <c r="F234" s="6"/>
      <c r="G234" s="22"/>
      <c r="H234" s="22"/>
      <c r="I234" s="30"/>
      <c r="J234" s="10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:66" customFormat="1">
      <c r="A235" s="3"/>
      <c r="B235" s="3"/>
      <c r="C235" s="3"/>
      <c r="D235" s="77"/>
      <c r="E235" s="77"/>
      <c r="F235" s="3"/>
      <c r="G235" s="77"/>
      <c r="H235" s="3"/>
      <c r="I235" s="30"/>
      <c r="J235" s="30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:66" customFormat="1">
      <c r="A236" s="3"/>
      <c r="B236" s="3"/>
      <c r="C236" s="3"/>
      <c r="D236" s="3"/>
      <c r="E236" s="3"/>
      <c r="F236" s="3"/>
      <c r="G236" s="3"/>
      <c r="H236" s="3"/>
      <c r="I236" s="30"/>
      <c r="J236" s="30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:66" customFormat="1">
      <c r="A237" s="129" t="s">
        <v>186</v>
      </c>
      <c r="B237" s="129"/>
      <c r="C237" s="129"/>
      <c r="D237" s="44">
        <f>D233+D146</f>
        <v>35540000</v>
      </c>
      <c r="E237" s="44">
        <f>E233+E146</f>
        <v>19827000</v>
      </c>
      <c r="F237" s="44">
        <f>F233+F146</f>
        <v>35279008.799999997</v>
      </c>
      <c r="G237" s="44">
        <f>G233+G146</f>
        <v>14053018.290000001</v>
      </c>
      <c r="H237" s="80">
        <f>F237*100/D237</f>
        <v>99.26564096792346</v>
      </c>
      <c r="I237" s="81">
        <f t="shared" ref="I237" si="8">G237*100/E237</f>
        <v>70.878187774247237</v>
      </c>
      <c r="J237" s="30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:66">
      <c r="I238" s="30"/>
    </row>
    <row r="239" spans="1:66" customFormat="1" ht="18" customHeight="1">
      <c r="A239" s="6"/>
      <c r="B239" s="130"/>
      <c r="C239" s="130"/>
      <c r="D239" s="130"/>
      <c r="E239" s="130"/>
      <c r="F239" s="130"/>
      <c r="G239" s="130"/>
      <c r="H239" s="130"/>
      <c r="I239" s="30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3" spans="1:66" ht="18.75" customHeight="1">
      <c r="B243" s="66" t="s">
        <v>176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66">
      <c r="B244" s="6"/>
      <c r="C244" s="137"/>
      <c r="D244" s="137"/>
      <c r="E244" s="137"/>
      <c r="F244" s="137"/>
      <c r="G244" s="137"/>
      <c r="H244" s="137"/>
      <c r="I244" s="137"/>
      <c r="J244" s="140"/>
      <c r="K244" s="140"/>
      <c r="L244" s="22"/>
    </row>
    <row r="245" spans="1:66" ht="72.75">
      <c r="A245" s="23" t="s">
        <v>12</v>
      </c>
      <c r="B245" s="24" t="s">
        <v>0</v>
      </c>
      <c r="C245" s="24" t="s">
        <v>13</v>
      </c>
      <c r="D245" s="24" t="s">
        <v>184</v>
      </c>
      <c r="E245" s="24" t="s">
        <v>185</v>
      </c>
      <c r="F245" s="24" t="s">
        <v>192</v>
      </c>
      <c r="G245" s="24" t="s">
        <v>191</v>
      </c>
      <c r="H245" s="24" t="s">
        <v>170</v>
      </c>
      <c r="I245" s="83" t="s">
        <v>171</v>
      </c>
      <c r="J245" s="103"/>
      <c r="K245" s="105"/>
      <c r="BL245" s="3"/>
      <c r="BM245" s="3"/>
      <c r="BN245" s="3"/>
    </row>
    <row r="246" spans="1:66">
      <c r="A246" s="49">
        <v>422</v>
      </c>
      <c r="B246" s="131" t="s">
        <v>52</v>
      </c>
      <c r="C246" s="131"/>
      <c r="D246" s="44">
        <f>D247</f>
        <v>40000</v>
      </c>
      <c r="E246" s="44">
        <f>SUM(E247:E247)</f>
        <v>3000</v>
      </c>
      <c r="F246" s="44">
        <f>F247</f>
        <v>40000</v>
      </c>
      <c r="G246" s="44">
        <f>G247</f>
        <v>2168</v>
      </c>
      <c r="H246" s="85">
        <f>F246*100/D246</f>
        <v>100</v>
      </c>
      <c r="I246" s="85">
        <f>G246*100/E246</f>
        <v>72.266666666666666</v>
      </c>
      <c r="J246" s="113"/>
      <c r="K246" s="105"/>
      <c r="BL246" s="3"/>
      <c r="BM246" s="3"/>
      <c r="BN246" s="3"/>
    </row>
    <row r="247" spans="1:66" ht="54.75">
      <c r="A247" s="41"/>
      <c r="B247" s="46">
        <v>422111</v>
      </c>
      <c r="C247" s="42" t="s">
        <v>53</v>
      </c>
      <c r="D247" s="48">
        <v>40000</v>
      </c>
      <c r="E247" s="48">
        <v>3000</v>
      </c>
      <c r="F247" s="48">
        <v>40000</v>
      </c>
      <c r="G247" s="48">
        <v>2168</v>
      </c>
      <c r="H247" s="97">
        <f t="shared" ref="H247:H256" si="9">F247*100/D247</f>
        <v>100</v>
      </c>
      <c r="I247" s="97">
        <f t="shared" ref="I247:I256" si="10">G247*100/E247</f>
        <v>72.266666666666666</v>
      </c>
      <c r="J247" s="114"/>
      <c r="K247" s="105"/>
      <c r="BL247" s="3"/>
      <c r="BM247" s="3"/>
      <c r="BN247" s="3"/>
    </row>
    <row r="248" spans="1:66">
      <c r="A248" s="49">
        <v>423</v>
      </c>
      <c r="B248" s="131" t="s">
        <v>62</v>
      </c>
      <c r="C248" s="131"/>
      <c r="D248" s="44">
        <f>D249+D250</f>
        <v>330000</v>
      </c>
      <c r="E248" s="44">
        <f>SUM(E249:E250)</f>
        <v>2000</v>
      </c>
      <c r="F248" s="44">
        <f>F249+F250</f>
        <v>330000</v>
      </c>
      <c r="G248" s="44">
        <f>G249+G250</f>
        <v>278</v>
      </c>
      <c r="H248" s="85">
        <f t="shared" si="9"/>
        <v>100</v>
      </c>
      <c r="I248" s="85">
        <f t="shared" si="10"/>
        <v>13.9</v>
      </c>
      <c r="J248" s="113"/>
      <c r="K248" s="105"/>
      <c r="BL248" s="3"/>
      <c r="BM248" s="3"/>
      <c r="BN248" s="3"/>
    </row>
    <row r="249" spans="1:66">
      <c r="A249" s="141"/>
      <c r="B249" s="86">
        <v>423419</v>
      </c>
      <c r="C249" s="87" t="s">
        <v>69</v>
      </c>
      <c r="D249" s="88">
        <v>140000</v>
      </c>
      <c r="E249" s="88">
        <v>1000</v>
      </c>
      <c r="F249" s="88">
        <v>140000</v>
      </c>
      <c r="G249" s="88">
        <v>278</v>
      </c>
      <c r="H249" s="97">
        <f t="shared" si="9"/>
        <v>100</v>
      </c>
      <c r="I249" s="97">
        <f t="shared" si="10"/>
        <v>27.8</v>
      </c>
      <c r="J249" s="114"/>
      <c r="K249" s="105"/>
      <c r="BL249" s="3"/>
      <c r="BM249" s="3"/>
      <c r="BN249" s="3"/>
    </row>
    <row r="250" spans="1:66">
      <c r="A250" s="142"/>
      <c r="B250" s="46">
        <v>423599</v>
      </c>
      <c r="C250" s="42" t="s">
        <v>71</v>
      </c>
      <c r="D250" s="48">
        <v>190000</v>
      </c>
      <c r="E250" s="48">
        <v>1000</v>
      </c>
      <c r="F250" s="48">
        <v>190000</v>
      </c>
      <c r="G250" s="48"/>
      <c r="H250" s="97">
        <f t="shared" si="9"/>
        <v>100</v>
      </c>
      <c r="I250" s="97">
        <f t="shared" si="10"/>
        <v>0</v>
      </c>
      <c r="J250" s="114"/>
      <c r="K250" s="105"/>
      <c r="BL250" s="3"/>
      <c r="BM250" s="3"/>
      <c r="BN250" s="3"/>
    </row>
    <row r="251" spans="1:66">
      <c r="A251" s="49">
        <v>426</v>
      </c>
      <c r="B251" s="150" t="s">
        <v>177</v>
      </c>
      <c r="C251" s="150"/>
      <c r="D251" s="90">
        <f>D252</f>
        <v>80000</v>
      </c>
      <c r="E251" s="90">
        <f>E252</f>
        <v>1000</v>
      </c>
      <c r="F251" s="44">
        <f>F252</f>
        <v>80000</v>
      </c>
      <c r="G251" s="44">
        <f>G252</f>
        <v>0</v>
      </c>
      <c r="H251" s="85">
        <f>F251*100/D251</f>
        <v>100</v>
      </c>
      <c r="I251" s="85">
        <f>G251*100/E251</f>
        <v>0</v>
      </c>
      <c r="J251" s="114"/>
      <c r="K251" s="105"/>
      <c r="BL251" s="3"/>
      <c r="BM251" s="3"/>
      <c r="BN251" s="3"/>
    </row>
    <row r="252" spans="1:66">
      <c r="A252" s="41"/>
      <c r="B252" s="46">
        <v>426621</v>
      </c>
      <c r="C252" s="42" t="s">
        <v>95</v>
      </c>
      <c r="D252" s="48">
        <v>80000</v>
      </c>
      <c r="E252" s="48">
        <v>1000</v>
      </c>
      <c r="F252" s="48">
        <v>80000</v>
      </c>
      <c r="G252" s="48"/>
      <c r="H252" s="97">
        <f t="shared" si="9"/>
        <v>100</v>
      </c>
      <c r="I252" s="97">
        <f t="shared" si="10"/>
        <v>0</v>
      </c>
      <c r="J252" s="114"/>
      <c r="K252" s="105"/>
      <c r="BL252" s="3"/>
      <c r="BM252" s="3"/>
      <c r="BN252" s="3"/>
    </row>
    <row r="253" spans="1:66">
      <c r="A253" s="49">
        <v>512</v>
      </c>
      <c r="B253" s="131" t="s">
        <v>113</v>
      </c>
      <c r="C253" s="131"/>
      <c r="D253" s="44">
        <f>D254+D255</f>
        <v>350000</v>
      </c>
      <c r="E253" s="44">
        <f>SUM(E254:E255)</f>
        <v>1000</v>
      </c>
      <c r="F253" s="44">
        <f>F254+F255</f>
        <v>350000</v>
      </c>
      <c r="G253" s="44">
        <f>G254+G255</f>
        <v>221</v>
      </c>
      <c r="H253" s="85">
        <f t="shared" si="9"/>
        <v>100</v>
      </c>
      <c r="I253" s="85">
        <f t="shared" si="10"/>
        <v>22.1</v>
      </c>
      <c r="J253" s="114"/>
      <c r="K253" s="105"/>
      <c r="BL253" s="3"/>
      <c r="BM253" s="3"/>
      <c r="BN253" s="3"/>
    </row>
    <row r="254" spans="1:66">
      <c r="A254" s="133"/>
      <c r="B254" s="46">
        <v>512241</v>
      </c>
      <c r="C254" s="42" t="s">
        <v>120</v>
      </c>
      <c r="D254" s="48">
        <v>100000</v>
      </c>
      <c r="E254" s="48">
        <v>500</v>
      </c>
      <c r="F254" s="48">
        <v>100000</v>
      </c>
      <c r="G254" s="48">
        <v>221</v>
      </c>
      <c r="H254" s="97">
        <f t="shared" si="9"/>
        <v>100</v>
      </c>
      <c r="I254" s="97">
        <f t="shared" si="10"/>
        <v>44.2</v>
      </c>
      <c r="J254" s="103"/>
      <c r="K254" s="105"/>
      <c r="BL254" s="3"/>
      <c r="BM254" s="3"/>
      <c r="BN254" s="3"/>
    </row>
    <row r="255" spans="1:66">
      <c r="A255" s="133"/>
      <c r="B255" s="46">
        <v>512631</v>
      </c>
      <c r="C255" s="42" t="s">
        <v>123</v>
      </c>
      <c r="D255" s="48">
        <v>250000</v>
      </c>
      <c r="E255" s="48">
        <v>500</v>
      </c>
      <c r="F255" s="48">
        <v>250000</v>
      </c>
      <c r="G255" s="48"/>
      <c r="H255" s="97">
        <f t="shared" si="9"/>
        <v>100</v>
      </c>
      <c r="I255" s="97">
        <f t="shared" si="10"/>
        <v>0</v>
      </c>
      <c r="J255" s="103"/>
      <c r="K255" s="105"/>
      <c r="BL255" s="3"/>
      <c r="BM255" s="3"/>
      <c r="BN255" s="3"/>
    </row>
    <row r="256" spans="1:66">
      <c r="A256" s="129" t="s">
        <v>131</v>
      </c>
      <c r="B256" s="129"/>
      <c r="C256" s="129"/>
      <c r="D256" s="44">
        <f>D253+D251+D248+D246</f>
        <v>800000</v>
      </c>
      <c r="E256" s="44">
        <f>E246+E248+E253+E251</f>
        <v>7000</v>
      </c>
      <c r="F256" s="44">
        <f>F246+F248+F253+F251</f>
        <v>800000</v>
      </c>
      <c r="G256" s="44">
        <f>G246+G248+G253+G251</f>
        <v>2667</v>
      </c>
      <c r="H256" s="85">
        <f t="shared" si="9"/>
        <v>100</v>
      </c>
      <c r="I256" s="85">
        <f t="shared" si="10"/>
        <v>38.1</v>
      </c>
      <c r="J256" s="106"/>
      <c r="K256" s="105"/>
      <c r="BL256" s="3"/>
      <c r="BM256" s="3"/>
      <c r="BN256" s="3"/>
    </row>
    <row r="257" spans="1:66">
      <c r="A257" s="6"/>
      <c r="B257" s="66"/>
      <c r="C257" s="6"/>
      <c r="D257" s="6"/>
      <c r="E257" s="6"/>
      <c r="F257" s="6"/>
      <c r="G257" s="6"/>
      <c r="H257" s="6"/>
      <c r="I257" s="120"/>
      <c r="J257" s="22"/>
      <c r="K257" s="22"/>
      <c r="BN257" s="3"/>
    </row>
    <row r="258" spans="1:66">
      <c r="G258" s="2"/>
      <c r="H258" s="2"/>
      <c r="J258" s="51"/>
      <c r="K258" s="51"/>
      <c r="BN258" s="3"/>
    </row>
    <row r="259" spans="1:66">
      <c r="A259" s="6"/>
      <c r="B259" s="151" t="s">
        <v>178</v>
      </c>
      <c r="C259" s="151"/>
      <c r="D259" s="151"/>
      <c r="E259" s="151"/>
      <c r="F259" s="151"/>
      <c r="G259" s="151"/>
      <c r="H259" s="151"/>
      <c r="I259" s="151"/>
      <c r="J259" s="151"/>
      <c r="K259" s="51"/>
      <c r="BN259" s="3"/>
    </row>
    <row r="260" spans="1:66">
      <c r="A260" s="6"/>
      <c r="B260" s="137"/>
      <c r="C260" s="137"/>
      <c r="D260" s="137"/>
      <c r="E260" s="137"/>
      <c r="F260" s="137"/>
      <c r="G260" s="137"/>
      <c r="H260" s="137"/>
      <c r="I260" s="137"/>
      <c r="J260" s="140"/>
      <c r="K260" s="51"/>
      <c r="BN260" s="3"/>
    </row>
    <row r="261" spans="1:66" ht="72.75">
      <c r="A261" s="23" t="s">
        <v>12</v>
      </c>
      <c r="B261" s="24" t="s">
        <v>0</v>
      </c>
      <c r="C261" s="24" t="s">
        <v>13</v>
      </c>
      <c r="D261" s="24" t="s">
        <v>184</v>
      </c>
      <c r="E261" s="24" t="s">
        <v>185</v>
      </c>
      <c r="F261" s="24" t="s">
        <v>193</v>
      </c>
      <c r="G261" s="24" t="s">
        <v>191</v>
      </c>
      <c r="H261" s="24" t="s">
        <v>170</v>
      </c>
      <c r="I261" s="83" t="s">
        <v>171</v>
      </c>
      <c r="J261" s="103"/>
      <c r="BL261" s="3"/>
      <c r="BM261" s="3"/>
      <c r="BN261" s="3"/>
    </row>
    <row r="262" spans="1:66">
      <c r="A262" s="49">
        <v>422</v>
      </c>
      <c r="B262" s="131" t="s">
        <v>52</v>
      </c>
      <c r="C262" s="131"/>
      <c r="D262" s="44">
        <f>D263</f>
        <v>40000</v>
      </c>
      <c r="E262" s="44">
        <f>SUM(E263:E263)</f>
        <v>3000</v>
      </c>
      <c r="F262" s="44">
        <f>F263</f>
        <v>40000</v>
      </c>
      <c r="G262" s="44">
        <f>G263</f>
        <v>2168</v>
      </c>
      <c r="H262" s="98">
        <f>F262*100/D262</f>
        <v>100</v>
      </c>
      <c r="I262" s="117">
        <f>G262*100/E262</f>
        <v>72.266666666666666</v>
      </c>
      <c r="J262" s="115"/>
      <c r="BL262" s="3"/>
      <c r="BM262" s="3"/>
      <c r="BN262" s="3"/>
    </row>
    <row r="263" spans="1:66" ht="54.75">
      <c r="A263" s="41"/>
      <c r="B263" s="46">
        <v>422111</v>
      </c>
      <c r="C263" s="42" t="s">
        <v>53</v>
      </c>
      <c r="D263" s="48">
        <v>40000</v>
      </c>
      <c r="E263" s="48">
        <v>3000</v>
      </c>
      <c r="F263" s="48">
        <v>40000</v>
      </c>
      <c r="G263" s="48">
        <v>2168</v>
      </c>
      <c r="H263" s="104">
        <f t="shared" ref="H263:H270" si="11">F263*100/D263</f>
        <v>100</v>
      </c>
      <c r="I263" s="102">
        <f t="shared" ref="I263:I270" si="12">G263*100/E263</f>
        <v>72.266666666666666</v>
      </c>
      <c r="BL263" s="3"/>
      <c r="BM263" s="3"/>
      <c r="BN263" s="3"/>
    </row>
    <row r="264" spans="1:66">
      <c r="A264" s="49">
        <v>423</v>
      </c>
      <c r="B264" s="131" t="s">
        <v>62</v>
      </c>
      <c r="C264" s="131"/>
      <c r="D264" s="44">
        <f>D265+D266</f>
        <v>360000</v>
      </c>
      <c r="E264" s="44">
        <f>SUM(E265:E266)</f>
        <v>2000</v>
      </c>
      <c r="F264" s="44">
        <f>F265+F266</f>
        <v>360000</v>
      </c>
      <c r="G264" s="44">
        <f>G265+G266</f>
        <v>0</v>
      </c>
      <c r="H264" s="98">
        <f t="shared" si="11"/>
        <v>100</v>
      </c>
      <c r="I264" s="117">
        <f t="shared" si="12"/>
        <v>0</v>
      </c>
      <c r="BL264" s="3"/>
      <c r="BM264" s="3"/>
      <c r="BN264" s="3"/>
    </row>
    <row r="265" spans="1:66" ht="36.75">
      <c r="A265" s="141"/>
      <c r="B265" s="86">
        <v>423413</v>
      </c>
      <c r="C265" s="87" t="s">
        <v>68</v>
      </c>
      <c r="D265" s="88">
        <v>160000</v>
      </c>
      <c r="E265" s="88">
        <v>1000</v>
      </c>
      <c r="F265" s="88">
        <v>160000</v>
      </c>
      <c r="G265" s="88"/>
      <c r="H265" s="104">
        <f t="shared" si="11"/>
        <v>100</v>
      </c>
      <c r="I265" s="102">
        <f t="shared" si="12"/>
        <v>0</v>
      </c>
      <c r="BL265" s="3"/>
      <c r="BM265" s="3"/>
      <c r="BN265" s="3"/>
    </row>
    <row r="266" spans="1:66">
      <c r="A266" s="142"/>
      <c r="B266" s="46">
        <v>423599</v>
      </c>
      <c r="C266" s="42" t="s">
        <v>71</v>
      </c>
      <c r="D266" s="48">
        <v>200000</v>
      </c>
      <c r="E266" s="48">
        <v>1000</v>
      </c>
      <c r="F266" s="48">
        <v>200000</v>
      </c>
      <c r="G266" s="48"/>
      <c r="H266" s="104">
        <f t="shared" si="11"/>
        <v>100</v>
      </c>
      <c r="I266" s="102">
        <f t="shared" si="12"/>
        <v>0</v>
      </c>
      <c r="BL266" s="3"/>
      <c r="BM266" s="3"/>
      <c r="BN266" s="3"/>
    </row>
    <row r="267" spans="1:66">
      <c r="A267" s="49">
        <v>424</v>
      </c>
      <c r="B267" s="131" t="s">
        <v>149</v>
      </c>
      <c r="C267" s="131"/>
      <c r="D267" s="44">
        <f>D268+D269</f>
        <v>200000</v>
      </c>
      <c r="E267" s="44">
        <f>SUM(E268:E269)</f>
        <v>2000</v>
      </c>
      <c r="F267" s="44">
        <f>F268+F269</f>
        <v>200000</v>
      </c>
      <c r="G267" s="44">
        <f>G268+G269</f>
        <v>0</v>
      </c>
      <c r="H267" s="98">
        <f t="shared" si="11"/>
        <v>100</v>
      </c>
      <c r="I267" s="117">
        <f t="shared" si="12"/>
        <v>0</v>
      </c>
      <c r="BL267" s="3"/>
      <c r="BM267" s="3"/>
      <c r="BN267" s="3"/>
    </row>
    <row r="268" spans="1:66">
      <c r="A268" s="133"/>
      <c r="B268" s="46">
        <v>424221</v>
      </c>
      <c r="C268" s="34" t="s">
        <v>151</v>
      </c>
      <c r="D268" s="48">
        <v>70000</v>
      </c>
      <c r="E268" s="48">
        <v>1000</v>
      </c>
      <c r="F268" s="48">
        <v>70000</v>
      </c>
      <c r="G268" s="48"/>
      <c r="H268" s="104">
        <f t="shared" si="11"/>
        <v>100</v>
      </c>
      <c r="I268" s="102">
        <f t="shared" si="12"/>
        <v>0</v>
      </c>
      <c r="BL268" s="3"/>
      <c r="BM268" s="3"/>
      <c r="BN268" s="3"/>
    </row>
    <row r="269" spans="1:66" ht="54.75">
      <c r="A269" s="133"/>
      <c r="B269" s="46">
        <v>424911</v>
      </c>
      <c r="C269" s="42" t="s">
        <v>154</v>
      </c>
      <c r="D269" s="48">
        <v>130000</v>
      </c>
      <c r="E269" s="48">
        <v>1000</v>
      </c>
      <c r="F269" s="48">
        <v>130000</v>
      </c>
      <c r="G269" s="48"/>
      <c r="H269" s="104">
        <f t="shared" si="11"/>
        <v>100</v>
      </c>
      <c r="I269" s="102">
        <f t="shared" si="12"/>
        <v>0</v>
      </c>
      <c r="BL269" s="3"/>
      <c r="BM269" s="3"/>
      <c r="BN269" s="3"/>
    </row>
    <row r="270" spans="1:66">
      <c r="A270" s="129" t="s">
        <v>131</v>
      </c>
      <c r="B270" s="129"/>
      <c r="C270" s="129"/>
      <c r="D270" s="44">
        <f>D267+D264+D262</f>
        <v>600000</v>
      </c>
      <c r="E270" s="44">
        <f t="shared" ref="E270" si="13">E262+E264+E267</f>
        <v>7000</v>
      </c>
      <c r="F270" s="44">
        <f>F262+F264+F267</f>
        <v>600000</v>
      </c>
      <c r="G270" s="44">
        <f>G262+G264+G267</f>
        <v>2168</v>
      </c>
      <c r="H270" s="98">
        <f t="shared" si="11"/>
        <v>100</v>
      </c>
      <c r="I270" s="117">
        <f t="shared" si="12"/>
        <v>30.971428571428572</v>
      </c>
      <c r="BL270" s="3"/>
      <c r="BM270" s="3"/>
      <c r="BN270" s="3"/>
    </row>
    <row r="271" spans="1:66">
      <c r="A271" s="6"/>
      <c r="B271" s="66"/>
      <c r="C271" s="6"/>
      <c r="D271" s="6"/>
      <c r="E271" s="6"/>
      <c r="F271" s="6"/>
      <c r="G271" s="6"/>
      <c r="H271" s="6"/>
      <c r="I271" s="6"/>
      <c r="J271" s="22"/>
      <c r="K271" s="51"/>
      <c r="BN271" s="3"/>
    </row>
    <row r="272" spans="1:66">
      <c r="G272" s="2"/>
      <c r="H272" s="2"/>
      <c r="J272" s="51"/>
      <c r="K272" s="51"/>
      <c r="BN272" s="3"/>
    </row>
    <row r="273" spans="1:66">
      <c r="A273" s="6"/>
      <c r="B273" s="151" t="s">
        <v>179</v>
      </c>
      <c r="C273" s="151"/>
      <c r="D273" s="151"/>
      <c r="E273" s="151"/>
      <c r="F273" s="151"/>
      <c r="G273" s="151"/>
      <c r="H273" s="151"/>
      <c r="I273" s="151"/>
      <c r="J273" s="151"/>
      <c r="K273" s="51"/>
      <c r="BN273" s="3"/>
    </row>
    <row r="274" spans="1:66">
      <c r="A274" s="6"/>
      <c r="B274" s="137"/>
      <c r="C274" s="137"/>
      <c r="D274" s="137"/>
      <c r="E274" s="137"/>
      <c r="F274" s="137"/>
      <c r="G274" s="137"/>
      <c r="H274" s="137"/>
      <c r="I274" s="137"/>
      <c r="J274" s="140"/>
      <c r="K274" s="51"/>
      <c r="BN274" s="3"/>
    </row>
    <row r="275" spans="1:66" ht="72.75">
      <c r="A275" s="23" t="s">
        <v>12</v>
      </c>
      <c r="B275" s="24" t="s">
        <v>0</v>
      </c>
      <c r="C275" s="24" t="s">
        <v>13</v>
      </c>
      <c r="D275" s="24" t="s">
        <v>184</v>
      </c>
      <c r="E275" s="24" t="s">
        <v>185</v>
      </c>
      <c r="F275" s="24" t="s">
        <v>192</v>
      </c>
      <c r="G275" s="24" t="s">
        <v>191</v>
      </c>
      <c r="H275" s="24" t="s">
        <v>170</v>
      </c>
      <c r="I275" s="83" t="s">
        <v>171</v>
      </c>
      <c r="J275" s="103"/>
      <c r="BL275" s="3"/>
      <c r="BM275" s="3"/>
      <c r="BN275" s="3"/>
    </row>
    <row r="276" spans="1:66">
      <c r="A276" s="49">
        <v>423</v>
      </c>
      <c r="B276" s="131" t="s">
        <v>62</v>
      </c>
      <c r="C276" s="131"/>
      <c r="D276" s="44">
        <f>D277+D278</f>
        <v>430000</v>
      </c>
      <c r="E276" s="44">
        <f>SUM(E277:E278)</f>
        <v>100000</v>
      </c>
      <c r="F276" s="44">
        <f t="shared" ref="F276:G276" si="14">SUM(F277:F278)</f>
        <v>180000</v>
      </c>
      <c r="G276" s="44">
        <f t="shared" si="14"/>
        <v>100000</v>
      </c>
      <c r="H276" s="98">
        <f>F276*100/D276</f>
        <v>41.860465116279073</v>
      </c>
      <c r="I276" s="117">
        <f>G276*100/E276</f>
        <v>100</v>
      </c>
      <c r="BL276" s="3"/>
      <c r="BM276" s="3"/>
      <c r="BN276" s="3"/>
    </row>
    <row r="277" spans="1:66">
      <c r="A277" s="141"/>
      <c r="B277" s="86">
        <v>423419</v>
      </c>
      <c r="C277" s="87" t="s">
        <v>69</v>
      </c>
      <c r="D277" s="88">
        <v>80000</v>
      </c>
      <c r="E277" s="88"/>
      <c r="F277" s="88"/>
      <c r="G277" s="116"/>
      <c r="H277" s="104">
        <f t="shared" ref="H277:H285" si="15">F277*100/D277</f>
        <v>0</v>
      </c>
      <c r="I277" s="102">
        <v>0</v>
      </c>
      <c r="BL277" s="3"/>
      <c r="BM277" s="3"/>
      <c r="BN277" s="3"/>
    </row>
    <row r="278" spans="1:66">
      <c r="A278" s="142"/>
      <c r="B278" s="46">
        <v>423599</v>
      </c>
      <c r="C278" s="42" t="s">
        <v>71</v>
      </c>
      <c r="D278" s="48">
        <v>350000</v>
      </c>
      <c r="E278" s="48">
        <v>100000</v>
      </c>
      <c r="F278" s="48">
        <v>180000</v>
      </c>
      <c r="G278" s="99">
        <v>100000</v>
      </c>
      <c r="H278" s="104">
        <f t="shared" si="15"/>
        <v>51.428571428571431</v>
      </c>
      <c r="I278" s="102">
        <f t="shared" ref="I278:I285" si="16">G278*100/E278</f>
        <v>100</v>
      </c>
      <c r="BL278" s="3"/>
      <c r="BM278" s="3"/>
      <c r="BN278" s="3"/>
    </row>
    <row r="279" spans="1:66">
      <c r="A279" s="49">
        <v>424</v>
      </c>
      <c r="B279" s="131" t="s">
        <v>149</v>
      </c>
      <c r="C279" s="131"/>
      <c r="D279" s="91">
        <f>D280</f>
        <v>70000</v>
      </c>
      <c r="E279" s="90">
        <f>E280</f>
        <v>1000</v>
      </c>
      <c r="F279" s="90">
        <f t="shared" ref="F279:G279" si="17">F280</f>
        <v>70000</v>
      </c>
      <c r="G279" s="90">
        <f t="shared" si="17"/>
        <v>0</v>
      </c>
      <c r="H279" s="98">
        <f t="shared" si="15"/>
        <v>100</v>
      </c>
      <c r="I279" s="117">
        <f t="shared" si="16"/>
        <v>0</v>
      </c>
      <c r="BL279" s="3"/>
      <c r="BM279" s="3"/>
      <c r="BN279" s="3"/>
    </row>
    <row r="280" spans="1:66">
      <c r="A280" s="45"/>
      <c r="B280" s="46">
        <v>424221</v>
      </c>
      <c r="C280" s="34" t="s">
        <v>151</v>
      </c>
      <c r="D280" s="48">
        <v>70000</v>
      </c>
      <c r="E280" s="48">
        <v>1000</v>
      </c>
      <c r="F280" s="125">
        <v>70000</v>
      </c>
      <c r="G280" s="71"/>
      <c r="H280" s="104">
        <f t="shared" si="15"/>
        <v>100</v>
      </c>
      <c r="I280" s="102">
        <f t="shared" si="16"/>
        <v>0</v>
      </c>
      <c r="BL280" s="3"/>
      <c r="BM280" s="3"/>
      <c r="BN280" s="3"/>
    </row>
    <row r="281" spans="1:66">
      <c r="A281" s="49">
        <v>425</v>
      </c>
      <c r="B281" s="131" t="s">
        <v>74</v>
      </c>
      <c r="C281" s="131"/>
      <c r="D281" s="91">
        <f>D282</f>
        <v>100000</v>
      </c>
      <c r="E281" s="90">
        <f>E282</f>
        <v>2000</v>
      </c>
      <c r="F281" s="90">
        <f t="shared" ref="F281:G281" si="18">F282</f>
        <v>100000</v>
      </c>
      <c r="G281" s="90">
        <f t="shared" si="18"/>
        <v>0</v>
      </c>
      <c r="H281" s="98">
        <f t="shared" si="15"/>
        <v>100</v>
      </c>
      <c r="I281" s="117">
        <f t="shared" si="16"/>
        <v>0</v>
      </c>
      <c r="BL281" s="3"/>
      <c r="BM281" s="3"/>
      <c r="BN281" s="3"/>
    </row>
    <row r="282" spans="1:66" ht="36.75">
      <c r="A282" s="41"/>
      <c r="B282" s="46">
        <v>425117</v>
      </c>
      <c r="C282" s="42" t="s">
        <v>78</v>
      </c>
      <c r="D282" s="48">
        <v>100000</v>
      </c>
      <c r="E282" s="48">
        <v>2000</v>
      </c>
      <c r="F282" s="48">
        <v>100000</v>
      </c>
      <c r="G282" s="48"/>
      <c r="H282" s="104">
        <f t="shared" si="15"/>
        <v>100</v>
      </c>
      <c r="I282" s="102">
        <f t="shared" si="16"/>
        <v>0</v>
      </c>
      <c r="BL282" s="3"/>
      <c r="BM282" s="3"/>
      <c r="BN282" s="3"/>
    </row>
    <row r="283" spans="1:66">
      <c r="A283" s="49">
        <v>512</v>
      </c>
      <c r="B283" s="131" t="s">
        <v>113</v>
      </c>
      <c r="C283" s="131"/>
      <c r="D283" s="44">
        <f>D284</f>
        <v>300000</v>
      </c>
      <c r="E283" s="44">
        <f>SUM(E284:E284)</f>
        <v>1000</v>
      </c>
      <c r="F283" s="44">
        <f t="shared" ref="F283:G283" si="19">SUM(F284:F284)</f>
        <v>300000</v>
      </c>
      <c r="G283" s="44">
        <f t="shared" si="19"/>
        <v>96</v>
      </c>
      <c r="H283" s="98">
        <f t="shared" si="15"/>
        <v>100</v>
      </c>
      <c r="I283" s="117">
        <f t="shared" si="16"/>
        <v>9.6</v>
      </c>
      <c r="BL283" s="3"/>
      <c r="BM283" s="3"/>
      <c r="BN283" s="3"/>
    </row>
    <row r="284" spans="1:66">
      <c r="A284" s="41"/>
      <c r="B284" s="46">
        <v>512631</v>
      </c>
      <c r="C284" s="42" t="s">
        <v>123</v>
      </c>
      <c r="D284" s="48">
        <v>300000</v>
      </c>
      <c r="E284" s="48">
        <v>1000</v>
      </c>
      <c r="F284" s="48">
        <v>300000</v>
      </c>
      <c r="G284" s="48">
        <v>96</v>
      </c>
      <c r="H284" s="104">
        <f t="shared" si="15"/>
        <v>100</v>
      </c>
      <c r="I284" s="102">
        <f t="shared" si="16"/>
        <v>9.6</v>
      </c>
      <c r="BL284" s="3"/>
      <c r="BM284" s="3"/>
      <c r="BN284" s="3"/>
    </row>
    <row r="285" spans="1:66">
      <c r="A285" s="129" t="s">
        <v>131</v>
      </c>
      <c r="B285" s="129"/>
      <c r="C285" s="129"/>
      <c r="D285" s="44">
        <f>D283+D281+D279+D276</f>
        <v>900000</v>
      </c>
      <c r="E285" s="44">
        <f>E283+E281+E279+E276</f>
        <v>104000</v>
      </c>
      <c r="F285" s="44">
        <f t="shared" ref="F285:G285" si="20">F283+F281+F279+F276</f>
        <v>650000</v>
      </c>
      <c r="G285" s="44">
        <f t="shared" si="20"/>
        <v>100096</v>
      </c>
      <c r="H285" s="98">
        <f t="shared" si="15"/>
        <v>72.222222222222229</v>
      </c>
      <c r="I285" s="117">
        <f t="shared" si="16"/>
        <v>96.246153846153845</v>
      </c>
      <c r="BL285" s="3"/>
      <c r="BM285" s="3"/>
      <c r="BN285" s="3"/>
    </row>
    <row r="286" spans="1:66">
      <c r="A286" s="6"/>
      <c r="B286" s="66"/>
      <c r="C286" s="6"/>
      <c r="D286" s="6"/>
      <c r="E286" s="6"/>
      <c r="F286" s="6"/>
      <c r="G286" s="6"/>
      <c r="H286" s="6"/>
      <c r="I286" s="6"/>
      <c r="J286" s="22"/>
      <c r="K286" s="51"/>
      <c r="BN286" s="3"/>
    </row>
    <row r="287" spans="1:66">
      <c r="G287" s="2"/>
      <c r="H287" s="2"/>
      <c r="J287" s="51"/>
      <c r="K287" s="51"/>
      <c r="BN287" s="3"/>
    </row>
    <row r="288" spans="1:66" ht="18.75" customHeight="1">
      <c r="A288" s="151" t="s">
        <v>180</v>
      </c>
      <c r="B288" s="151"/>
      <c r="C288" s="151"/>
      <c r="D288" s="151"/>
      <c r="E288" s="151"/>
      <c r="F288" s="151"/>
      <c r="G288" s="151"/>
      <c r="H288" s="151"/>
      <c r="I288" s="151"/>
      <c r="J288" s="151"/>
      <c r="K288" s="51"/>
      <c r="BN288" s="3"/>
    </row>
    <row r="289" spans="1:66">
      <c r="A289" s="6"/>
      <c r="B289" s="137"/>
      <c r="C289" s="137"/>
      <c r="D289" s="137"/>
      <c r="E289" s="137"/>
      <c r="F289" s="137"/>
      <c r="G289" s="137"/>
      <c r="H289" s="137"/>
      <c r="I289" s="137"/>
      <c r="J289" s="140"/>
      <c r="K289" s="51"/>
      <c r="BN289" s="3"/>
    </row>
    <row r="290" spans="1:66" ht="72.75">
      <c r="A290" s="23" t="s">
        <v>12</v>
      </c>
      <c r="B290" s="24" t="s">
        <v>0</v>
      </c>
      <c r="C290" s="24" t="s">
        <v>13</v>
      </c>
      <c r="D290" s="24" t="s">
        <v>184</v>
      </c>
      <c r="E290" s="24" t="s">
        <v>185</v>
      </c>
      <c r="F290" s="24" t="s">
        <v>190</v>
      </c>
      <c r="G290" s="24" t="s">
        <v>191</v>
      </c>
      <c r="H290" s="24" t="s">
        <v>170</v>
      </c>
      <c r="I290" s="83" t="s">
        <v>171</v>
      </c>
      <c r="J290" s="103"/>
      <c r="BL290" s="3"/>
      <c r="BM290" s="3"/>
      <c r="BN290" s="3"/>
    </row>
    <row r="291" spans="1:66">
      <c r="A291" s="49">
        <v>422</v>
      </c>
      <c r="B291" s="131" t="s">
        <v>52</v>
      </c>
      <c r="C291" s="131"/>
      <c r="D291" s="44">
        <f>D292</f>
        <v>225000</v>
      </c>
      <c r="E291" s="44">
        <f>SUM(E292:E292)</f>
        <v>1000</v>
      </c>
      <c r="F291" s="44">
        <f t="shared" ref="F291:G291" si="21">SUM(F292:F292)</f>
        <v>225000</v>
      </c>
      <c r="G291" s="44">
        <f t="shared" si="21"/>
        <v>900</v>
      </c>
      <c r="H291" s="95">
        <f>F291*100/D291</f>
        <v>100</v>
      </c>
      <c r="I291" s="118">
        <f>G291*100/E291</f>
        <v>90</v>
      </c>
      <c r="BL291" s="3"/>
      <c r="BM291" s="3"/>
      <c r="BN291" s="3"/>
    </row>
    <row r="292" spans="1:66" ht="54.75">
      <c r="A292" s="41"/>
      <c r="B292" s="46">
        <v>422111</v>
      </c>
      <c r="C292" s="42" t="s">
        <v>53</v>
      </c>
      <c r="D292" s="48">
        <v>225000</v>
      </c>
      <c r="E292" s="48">
        <v>1000</v>
      </c>
      <c r="F292" s="48">
        <v>225000</v>
      </c>
      <c r="G292" s="48">
        <v>900</v>
      </c>
      <c r="H292" s="104">
        <f t="shared" ref="H292:H296" si="22">F292*100/D292</f>
        <v>100</v>
      </c>
      <c r="I292" s="102">
        <f t="shared" ref="I292:I296" si="23">G292*100/E292</f>
        <v>90</v>
      </c>
      <c r="BL292" s="3"/>
      <c r="BM292" s="3"/>
      <c r="BN292" s="3"/>
    </row>
    <row r="293" spans="1:66">
      <c r="A293" s="49">
        <v>426</v>
      </c>
      <c r="B293" s="131" t="s">
        <v>177</v>
      </c>
      <c r="C293" s="131"/>
      <c r="D293" s="44">
        <f>D294+D295</f>
        <v>90000</v>
      </c>
      <c r="E293" s="44">
        <f>SUM(E294:E295)</f>
        <v>1000</v>
      </c>
      <c r="F293" s="44">
        <f t="shared" ref="F293:G293" si="24">SUM(F294:F295)</f>
        <v>90000</v>
      </c>
      <c r="G293" s="44">
        <f t="shared" si="24"/>
        <v>2.8</v>
      </c>
      <c r="H293" s="95">
        <f t="shared" si="22"/>
        <v>100</v>
      </c>
      <c r="I293" s="118">
        <f t="shared" si="23"/>
        <v>0.28000000000000003</v>
      </c>
      <c r="BL293" s="3"/>
      <c r="BM293" s="3"/>
      <c r="BN293" s="3"/>
    </row>
    <row r="294" spans="1:66">
      <c r="A294" s="141"/>
      <c r="B294" s="86">
        <v>426412</v>
      </c>
      <c r="C294" s="42" t="s">
        <v>92</v>
      </c>
      <c r="D294" s="88">
        <v>60000</v>
      </c>
      <c r="E294" s="88">
        <v>500</v>
      </c>
      <c r="F294" s="88">
        <v>60000</v>
      </c>
      <c r="G294" s="88"/>
      <c r="H294" s="104">
        <f t="shared" si="22"/>
        <v>100</v>
      </c>
      <c r="I294" s="102">
        <f t="shared" si="23"/>
        <v>0</v>
      </c>
      <c r="BL294" s="3"/>
      <c r="BM294" s="3"/>
      <c r="BN294" s="3"/>
    </row>
    <row r="295" spans="1:66">
      <c r="A295" s="142"/>
      <c r="B295" s="46">
        <v>426911</v>
      </c>
      <c r="C295" s="42" t="s">
        <v>101</v>
      </c>
      <c r="D295" s="48">
        <v>30000</v>
      </c>
      <c r="E295" s="48">
        <v>500</v>
      </c>
      <c r="F295" s="48">
        <v>30000</v>
      </c>
      <c r="G295" s="48">
        <v>2.8</v>
      </c>
      <c r="H295" s="104">
        <f t="shared" si="22"/>
        <v>100</v>
      </c>
      <c r="I295" s="102">
        <f t="shared" si="23"/>
        <v>0.56000000000000005</v>
      </c>
      <c r="BL295" s="3"/>
      <c r="BM295" s="3"/>
      <c r="BN295" s="3"/>
    </row>
    <row r="296" spans="1:66">
      <c r="A296" s="129" t="s">
        <v>131</v>
      </c>
      <c r="B296" s="129"/>
      <c r="C296" s="129"/>
      <c r="D296" s="44">
        <f>D293+D291</f>
        <v>315000</v>
      </c>
      <c r="E296" s="44">
        <f>E293+E291</f>
        <v>2000</v>
      </c>
      <c r="F296" s="44">
        <f t="shared" ref="F296:G296" si="25">F293+F291</f>
        <v>315000</v>
      </c>
      <c r="G296" s="44">
        <f t="shared" si="25"/>
        <v>902.8</v>
      </c>
      <c r="H296" s="95">
        <f t="shared" si="22"/>
        <v>100</v>
      </c>
      <c r="I296" s="118">
        <f t="shared" si="23"/>
        <v>45.14</v>
      </c>
      <c r="BL296" s="3"/>
      <c r="BM296" s="3"/>
      <c r="BN296" s="3"/>
    </row>
    <row r="297" spans="1:66">
      <c r="A297" s="6"/>
      <c r="B297" s="66"/>
      <c r="C297" s="6"/>
      <c r="D297" s="6"/>
      <c r="E297" s="6"/>
      <c r="F297" s="6"/>
      <c r="G297" s="6"/>
      <c r="H297" s="6"/>
      <c r="I297" s="6"/>
      <c r="J297" s="22"/>
      <c r="K297" s="51"/>
      <c r="BN297" s="3"/>
    </row>
    <row r="298" spans="1:66">
      <c r="G298" s="2"/>
      <c r="H298" s="2"/>
      <c r="J298" s="51"/>
      <c r="K298" s="51"/>
      <c r="BN298" s="3"/>
    </row>
    <row r="299" spans="1:66" ht="41.25" customHeight="1">
      <c r="A299" s="151" t="s">
        <v>181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BN299" s="3"/>
    </row>
    <row r="300" spans="1:66">
      <c r="A300" s="6"/>
      <c r="B300" s="137"/>
      <c r="C300" s="137"/>
      <c r="D300" s="137"/>
      <c r="E300" s="137"/>
      <c r="F300" s="137"/>
      <c r="G300" s="137"/>
      <c r="H300" s="137"/>
      <c r="I300" s="137"/>
      <c r="J300" s="140"/>
      <c r="K300" s="51"/>
      <c r="BN300" s="3"/>
    </row>
    <row r="301" spans="1:66" ht="72.75">
      <c r="A301" s="23" t="s">
        <v>12</v>
      </c>
      <c r="B301" s="24" t="s">
        <v>0</v>
      </c>
      <c r="C301" s="24" t="s">
        <v>13</v>
      </c>
      <c r="D301" s="24" t="s">
        <v>184</v>
      </c>
      <c r="E301" s="24" t="s">
        <v>185</v>
      </c>
      <c r="F301" s="24" t="s">
        <v>190</v>
      </c>
      <c r="G301" s="24" t="s">
        <v>191</v>
      </c>
      <c r="H301" s="24" t="s">
        <v>170</v>
      </c>
      <c r="I301" s="83" t="s">
        <v>171</v>
      </c>
      <c r="J301" s="114"/>
      <c r="K301" s="100"/>
      <c r="L301" s="100"/>
      <c r="M301" s="100"/>
      <c r="N301" s="100"/>
      <c r="BL301" s="3"/>
      <c r="BM301" s="3"/>
      <c r="BN301" s="3"/>
    </row>
    <row r="302" spans="1:66">
      <c r="A302" s="49">
        <v>423</v>
      </c>
      <c r="B302" s="131" t="s">
        <v>62</v>
      </c>
      <c r="C302" s="131"/>
      <c r="D302" s="44">
        <f>D303</f>
        <v>0</v>
      </c>
      <c r="E302" s="44">
        <f>SUM(E303:E303)</f>
        <v>50000</v>
      </c>
      <c r="F302" s="44">
        <f t="shared" ref="F302:G302" si="26">SUM(F303:F303)</f>
        <v>0</v>
      </c>
      <c r="G302" s="44">
        <f t="shared" si="26"/>
        <v>50000</v>
      </c>
      <c r="H302" s="94">
        <v>0</v>
      </c>
      <c r="I302" s="118">
        <f>G302*100/E302</f>
        <v>100</v>
      </c>
      <c r="J302" s="101"/>
      <c r="K302" s="100"/>
      <c r="L302" s="100"/>
      <c r="M302" s="100"/>
      <c r="N302" s="100"/>
      <c r="BL302" s="3"/>
      <c r="BM302" s="3"/>
      <c r="BN302" s="3"/>
    </row>
    <row r="303" spans="1:66">
      <c r="A303" s="89"/>
      <c r="B303" s="46">
        <v>423599</v>
      </c>
      <c r="C303" s="42" t="s">
        <v>71</v>
      </c>
      <c r="D303" s="48">
        <v>0</v>
      </c>
      <c r="E303" s="48">
        <v>50000</v>
      </c>
      <c r="F303" s="48"/>
      <c r="G303" s="48">
        <v>50000</v>
      </c>
      <c r="H303" s="93"/>
      <c r="I303" s="102">
        <f t="shared" ref="I303:I307" si="27">G303*100/E303</f>
        <v>100</v>
      </c>
      <c r="J303" s="100"/>
      <c r="K303" s="100"/>
      <c r="L303" s="100"/>
      <c r="M303" s="100"/>
      <c r="N303" s="100"/>
      <c r="BL303" s="3"/>
      <c r="BM303" s="3"/>
      <c r="BN303" s="3"/>
    </row>
    <row r="304" spans="1:66">
      <c r="A304" s="49">
        <v>511</v>
      </c>
      <c r="B304" s="131" t="s">
        <v>111</v>
      </c>
      <c r="C304" s="131"/>
      <c r="D304" s="44">
        <f>D305</f>
        <v>1700000</v>
      </c>
      <c r="E304" s="44">
        <f>SUM(E305:E306)</f>
        <v>4870000</v>
      </c>
      <c r="F304" s="44">
        <f t="shared" ref="F304:G304" si="28">SUM(F305:F306)</f>
        <v>1700000</v>
      </c>
      <c r="G304" s="44">
        <f t="shared" si="28"/>
        <v>3948560</v>
      </c>
      <c r="H304" s="94">
        <f>F304*100/D304</f>
        <v>100</v>
      </c>
      <c r="I304" s="118">
        <f t="shared" si="27"/>
        <v>81.07926078028747</v>
      </c>
      <c r="J304" s="100"/>
      <c r="K304" s="100"/>
      <c r="L304" s="100"/>
      <c r="M304" s="100"/>
      <c r="N304" s="100"/>
      <c r="BL304" s="3"/>
      <c r="BM304" s="3"/>
      <c r="BN304" s="3"/>
    </row>
    <row r="305" spans="1:66" ht="36.75">
      <c r="A305" s="133"/>
      <c r="B305" s="46">
        <v>511394</v>
      </c>
      <c r="C305" s="42" t="s">
        <v>182</v>
      </c>
      <c r="D305" s="48">
        <v>1700000</v>
      </c>
      <c r="E305" s="48">
        <v>4500000</v>
      </c>
      <c r="F305" s="48">
        <v>1700000</v>
      </c>
      <c r="G305" s="48">
        <v>3668560</v>
      </c>
      <c r="H305" s="119">
        <f t="shared" ref="H305" si="29">F305*100/D305</f>
        <v>100</v>
      </c>
      <c r="I305" s="102">
        <f t="shared" si="27"/>
        <v>81.523555555555561</v>
      </c>
      <c r="J305" s="100"/>
      <c r="K305" s="100"/>
      <c r="L305" s="100"/>
      <c r="M305" s="100"/>
      <c r="N305" s="100"/>
      <c r="BL305" s="3"/>
      <c r="BM305" s="3"/>
      <c r="BN305" s="3"/>
    </row>
    <row r="306" spans="1:66" ht="36.75">
      <c r="A306" s="133"/>
      <c r="B306" s="46">
        <v>511441</v>
      </c>
      <c r="C306" s="42" t="s">
        <v>183</v>
      </c>
      <c r="D306" s="48">
        <v>0</v>
      </c>
      <c r="E306" s="48">
        <v>370000</v>
      </c>
      <c r="F306" s="48"/>
      <c r="G306" s="48">
        <v>280000</v>
      </c>
      <c r="H306" s="119">
        <v>0</v>
      </c>
      <c r="I306" s="102">
        <f t="shared" si="27"/>
        <v>75.675675675675677</v>
      </c>
      <c r="J306" s="100"/>
      <c r="K306" s="100"/>
      <c r="L306" s="100"/>
      <c r="M306" s="100"/>
      <c r="N306" s="100"/>
      <c r="BL306" s="3"/>
      <c r="BM306" s="3"/>
      <c r="BN306" s="3"/>
    </row>
    <row r="307" spans="1:66">
      <c r="A307" s="129" t="s">
        <v>131</v>
      </c>
      <c r="B307" s="129"/>
      <c r="C307" s="129"/>
      <c r="D307" s="44">
        <f>D304+D302</f>
        <v>1700000</v>
      </c>
      <c r="E307" s="44">
        <f>E304+E302</f>
        <v>4920000</v>
      </c>
      <c r="F307" s="44">
        <f t="shared" ref="F307:G307" si="30">F304+F302</f>
        <v>1700000</v>
      </c>
      <c r="G307" s="44">
        <f t="shared" si="30"/>
        <v>3998560</v>
      </c>
      <c r="H307" s="94">
        <f>F307*100/D307</f>
        <v>100</v>
      </c>
      <c r="I307" s="118">
        <f t="shared" si="27"/>
        <v>81.271544715447149</v>
      </c>
      <c r="J307" s="100"/>
      <c r="K307" s="100"/>
      <c r="L307" s="100"/>
      <c r="M307" s="100"/>
      <c r="N307" s="100"/>
      <c r="BL307" s="3"/>
      <c r="BM307" s="3"/>
      <c r="BN307" s="3"/>
    </row>
    <row r="308" spans="1:66">
      <c r="A308" s="6"/>
      <c r="B308" s="66"/>
      <c r="C308" s="6"/>
      <c r="D308" s="6"/>
      <c r="E308" s="6"/>
      <c r="F308" s="6"/>
      <c r="G308" s="6"/>
      <c r="H308" s="22"/>
      <c r="J308" s="100"/>
      <c r="K308" s="100"/>
      <c r="L308" s="100"/>
      <c r="M308" s="100"/>
      <c r="N308" s="100"/>
      <c r="BL308" s="3"/>
      <c r="BM308" s="3"/>
      <c r="BN308" s="3"/>
    </row>
    <row r="309" spans="1:66">
      <c r="G309" s="2"/>
      <c r="I309" s="126"/>
      <c r="J309" s="100"/>
      <c r="K309" s="100"/>
      <c r="L309" s="100"/>
      <c r="M309" s="100"/>
      <c r="N309" s="100"/>
      <c r="BL309" s="3"/>
      <c r="BM309" s="3"/>
      <c r="BN309" s="3"/>
    </row>
    <row r="310" spans="1:66">
      <c r="B310" s="2"/>
      <c r="C310" s="12"/>
      <c r="G310" s="2"/>
      <c r="I310" s="126"/>
      <c r="J310" s="101"/>
      <c r="K310" s="101"/>
      <c r="L310" s="101"/>
      <c r="M310" s="100"/>
      <c r="N310" s="100"/>
    </row>
    <row r="311" spans="1:66">
      <c r="B311" s="2"/>
      <c r="C311" s="12"/>
      <c r="G311" s="2"/>
      <c r="J311" s="101"/>
      <c r="K311" s="101"/>
      <c r="L311" s="101"/>
      <c r="M311" s="100"/>
      <c r="N311" s="100"/>
    </row>
    <row r="312" spans="1:66" ht="18.75" customHeight="1">
      <c r="A312" s="151" t="s">
        <v>194</v>
      </c>
      <c r="B312" s="151"/>
      <c r="C312" s="151"/>
      <c r="D312" s="151"/>
      <c r="E312" s="151"/>
      <c r="F312" s="151"/>
      <c r="G312" s="151"/>
      <c r="H312" s="151"/>
      <c r="I312" s="151"/>
      <c r="J312" s="151"/>
      <c r="K312" s="101"/>
      <c r="L312" s="101"/>
      <c r="M312" s="100"/>
      <c r="N312" s="100"/>
    </row>
    <row r="313" spans="1:66">
      <c r="A313" s="6"/>
      <c r="B313" s="137"/>
      <c r="C313" s="137"/>
      <c r="D313" s="137"/>
      <c r="E313" s="137"/>
      <c r="F313" s="137"/>
      <c r="G313" s="137"/>
      <c r="H313" s="137"/>
      <c r="I313" s="137"/>
      <c r="J313" s="140"/>
      <c r="K313" s="101"/>
      <c r="L313" s="101"/>
      <c r="M313" s="100"/>
      <c r="N313" s="100"/>
    </row>
    <row r="314" spans="1:66" ht="72.75">
      <c r="A314" s="23" t="s">
        <v>12</v>
      </c>
      <c r="B314" s="24" t="s">
        <v>0</v>
      </c>
      <c r="C314" s="24" t="s">
        <v>13</v>
      </c>
      <c r="D314" s="24" t="s">
        <v>184</v>
      </c>
      <c r="E314" s="24" t="s">
        <v>185</v>
      </c>
      <c r="F314" s="24" t="s">
        <v>190</v>
      </c>
      <c r="G314" s="24" t="s">
        <v>191</v>
      </c>
      <c r="H314" s="24" t="s">
        <v>170</v>
      </c>
      <c r="I314" s="83" t="s">
        <v>171</v>
      </c>
      <c r="J314" s="103"/>
      <c r="K314" s="101"/>
      <c r="L314" s="101"/>
      <c r="M314" s="100"/>
      <c r="N314" s="100"/>
    </row>
    <row r="315" spans="1:66" ht="18.75" customHeight="1">
      <c r="A315" s="122">
        <v>422</v>
      </c>
      <c r="B315" s="131" t="s">
        <v>52</v>
      </c>
      <c r="C315" s="131"/>
      <c r="D315" s="44">
        <f>D316</f>
        <v>150600</v>
      </c>
      <c r="E315" s="44">
        <f>SUM(E316:E316)</f>
        <v>2000</v>
      </c>
      <c r="F315" s="44">
        <f t="shared" ref="F315:G315" si="31">SUM(F316:F316)</f>
        <v>150600</v>
      </c>
      <c r="G315" s="44">
        <f t="shared" si="31"/>
        <v>0</v>
      </c>
      <c r="H315" s="95">
        <f>F315*100/D315</f>
        <v>100</v>
      </c>
      <c r="I315" s="118">
        <f>G315*100/E315</f>
        <v>0</v>
      </c>
      <c r="K315" s="101"/>
      <c r="L315" s="101"/>
      <c r="M315" s="100"/>
      <c r="N315" s="100"/>
    </row>
    <row r="316" spans="1:66" ht="54.75">
      <c r="A316" s="121"/>
      <c r="B316" s="46">
        <v>422111</v>
      </c>
      <c r="C316" s="42" t="s">
        <v>53</v>
      </c>
      <c r="D316" s="48">
        <v>150600</v>
      </c>
      <c r="E316" s="48">
        <v>2000</v>
      </c>
      <c r="F316" s="48">
        <v>150600</v>
      </c>
      <c r="G316" s="48"/>
      <c r="H316" s="104">
        <f t="shared" ref="H316:H319" si="32">F316*100/D316</f>
        <v>100</v>
      </c>
      <c r="I316" s="102">
        <f t="shared" ref="I316:I319" si="33">G316*100/E316</f>
        <v>0</v>
      </c>
      <c r="K316" s="101"/>
      <c r="L316" s="101"/>
      <c r="M316" s="100"/>
      <c r="N316" s="100"/>
    </row>
    <row r="317" spans="1:66">
      <c r="A317" s="122">
        <v>426</v>
      </c>
      <c r="B317" s="131" t="s">
        <v>177</v>
      </c>
      <c r="C317" s="131"/>
      <c r="D317" s="44">
        <f>D318</f>
        <v>29400</v>
      </c>
      <c r="E317" s="44">
        <f>SUM(E318:E318)</f>
        <v>1000</v>
      </c>
      <c r="F317" s="44">
        <f t="shared" ref="F317:G317" si="34">SUM(F318:F318)</f>
        <v>29400</v>
      </c>
      <c r="G317" s="44">
        <f t="shared" si="34"/>
        <v>0</v>
      </c>
      <c r="H317" s="95">
        <f t="shared" si="32"/>
        <v>100</v>
      </c>
      <c r="I317" s="118">
        <f t="shared" si="33"/>
        <v>0</v>
      </c>
      <c r="K317" s="101"/>
      <c r="L317" s="101"/>
      <c r="M317" s="100"/>
      <c r="N317" s="100"/>
    </row>
    <row r="318" spans="1:66">
      <c r="A318" s="123"/>
      <c r="B318" s="86">
        <v>426412</v>
      </c>
      <c r="C318" s="42" t="s">
        <v>92</v>
      </c>
      <c r="D318" s="88">
        <v>29400</v>
      </c>
      <c r="E318" s="88">
        <v>1000</v>
      </c>
      <c r="F318" s="88">
        <v>29400</v>
      </c>
      <c r="G318" s="88"/>
      <c r="H318" s="104">
        <f t="shared" si="32"/>
        <v>100</v>
      </c>
      <c r="I318" s="102">
        <f t="shared" si="33"/>
        <v>0</v>
      </c>
      <c r="K318" s="101"/>
      <c r="L318" s="101"/>
      <c r="M318" s="100"/>
      <c r="N318" s="100"/>
    </row>
    <row r="319" spans="1:66">
      <c r="A319" s="129" t="s">
        <v>131</v>
      </c>
      <c r="B319" s="129"/>
      <c r="C319" s="129"/>
      <c r="D319" s="44">
        <f>D317+D315</f>
        <v>180000</v>
      </c>
      <c r="E319" s="44">
        <f>E317+E315</f>
        <v>3000</v>
      </c>
      <c r="F319" s="44">
        <f t="shared" ref="F319:G319" si="35">F317+F315</f>
        <v>180000</v>
      </c>
      <c r="G319" s="44">
        <f t="shared" si="35"/>
        <v>0</v>
      </c>
      <c r="H319" s="95">
        <f t="shared" si="32"/>
        <v>100</v>
      </c>
      <c r="I319" s="118">
        <f t="shared" si="33"/>
        <v>0</v>
      </c>
      <c r="K319" s="101"/>
      <c r="L319" s="101"/>
      <c r="M319" s="100"/>
      <c r="N319" s="100"/>
    </row>
    <row r="320" spans="1:66">
      <c r="A320" s="6"/>
      <c r="B320" s="66"/>
      <c r="C320" s="6"/>
      <c r="D320" s="6"/>
      <c r="E320" s="6"/>
      <c r="F320" s="6"/>
      <c r="G320" s="6"/>
      <c r="H320" s="6"/>
      <c r="I320" s="6"/>
      <c r="J320" s="22"/>
      <c r="K320" s="101"/>
      <c r="L320" s="101"/>
      <c r="M320" s="100"/>
      <c r="N320" s="100"/>
    </row>
    <row r="321" spans="1:66">
      <c r="A321" s="129" t="s">
        <v>187</v>
      </c>
      <c r="B321" s="129"/>
      <c r="C321" s="129"/>
      <c r="D321" s="44">
        <f>D146+D233+D256+D270+D285+D296+D307+D319</f>
        <v>40035000</v>
      </c>
      <c r="E321" s="44">
        <f>E146+E233+E256+E270+E285+E296+E307+E319</f>
        <v>24870000</v>
      </c>
      <c r="F321" s="44">
        <f t="shared" ref="F321" si="36">F146+F233+F256+F270+F285+F296+F307+F319</f>
        <v>39524008.799999997</v>
      </c>
      <c r="G321" s="44">
        <f>G146+G233+G256+G270+G285+G296+G307+G319</f>
        <v>18157412.090000004</v>
      </c>
      <c r="H321" s="92">
        <f>F321*100/D321</f>
        <v>98.723638816035958</v>
      </c>
      <c r="I321" s="118">
        <f>G321*100/E321</f>
        <v>73.009296702854868</v>
      </c>
      <c r="J321" s="100"/>
      <c r="K321" s="100"/>
      <c r="L321" s="100"/>
      <c r="M321" s="100"/>
      <c r="N321" s="100"/>
      <c r="BL321" s="3"/>
      <c r="BM321" s="3"/>
      <c r="BN321" s="3"/>
    </row>
    <row r="322" spans="1:66">
      <c r="B322" s="2"/>
      <c r="C322" s="12"/>
      <c r="G322" s="2"/>
      <c r="H322" s="2"/>
      <c r="J322" s="100"/>
      <c r="K322" s="101"/>
      <c r="L322" s="101"/>
      <c r="M322" s="100"/>
      <c r="N322" s="100"/>
    </row>
    <row r="323" spans="1:66">
      <c r="B323" s="12" t="s">
        <v>196</v>
      </c>
      <c r="G323" s="84" t="s">
        <v>174</v>
      </c>
      <c r="J323" s="100"/>
      <c r="K323" s="101"/>
      <c r="L323" s="100"/>
      <c r="M323" s="100"/>
      <c r="N323" s="100"/>
    </row>
    <row r="324" spans="1:66">
      <c r="B324" s="127" t="s">
        <v>197</v>
      </c>
      <c r="G324" s="84"/>
      <c r="J324" s="100"/>
      <c r="K324" s="100"/>
      <c r="L324" s="100"/>
      <c r="M324" s="100"/>
      <c r="N324" s="100"/>
    </row>
    <row r="325" spans="1:66" ht="18.75" customHeight="1">
      <c r="B325" s="128" t="s">
        <v>198</v>
      </c>
      <c r="C325" s="128"/>
      <c r="D325" s="128"/>
      <c r="G325" s="84" t="s">
        <v>175</v>
      </c>
      <c r="J325" s="100"/>
      <c r="K325" s="101"/>
      <c r="L325" s="100"/>
      <c r="M325" s="100"/>
      <c r="N325" s="100"/>
    </row>
    <row r="326" spans="1:66">
      <c r="B326" s="127"/>
      <c r="J326" s="100"/>
      <c r="K326" s="100"/>
      <c r="L326" s="100"/>
      <c r="M326" s="100"/>
      <c r="N326" s="100"/>
    </row>
    <row r="327" spans="1:66" ht="22.5" customHeight="1">
      <c r="B327" s="128"/>
      <c r="C327" s="128"/>
      <c r="D327" s="128"/>
      <c r="J327" s="100"/>
      <c r="K327" s="100"/>
      <c r="L327" s="100"/>
      <c r="M327" s="100"/>
      <c r="N327" s="100"/>
    </row>
    <row r="328" spans="1:66">
      <c r="J328" s="100"/>
      <c r="K328" s="100"/>
      <c r="L328" s="100"/>
      <c r="M328" s="100"/>
      <c r="N328" s="100"/>
    </row>
    <row r="329" spans="1:66">
      <c r="J329" s="100"/>
      <c r="K329" s="100"/>
      <c r="L329" s="100"/>
      <c r="M329" s="100"/>
      <c r="N329" s="100"/>
    </row>
    <row r="330" spans="1:66">
      <c r="J330" s="100"/>
      <c r="K330" s="100"/>
      <c r="L330" s="100"/>
      <c r="M330" s="100"/>
      <c r="N330" s="100"/>
    </row>
    <row r="331" spans="1:66">
      <c r="J331" s="100"/>
      <c r="K331" s="100"/>
      <c r="L331" s="100"/>
      <c r="M331" s="100"/>
      <c r="N331" s="100"/>
    </row>
    <row r="332" spans="1:66">
      <c r="J332" s="100"/>
      <c r="K332" s="100"/>
      <c r="L332" s="100"/>
      <c r="M332" s="100"/>
      <c r="N332" s="100"/>
    </row>
    <row r="333" spans="1:66">
      <c r="J333" s="100"/>
      <c r="K333" s="100"/>
      <c r="L333" s="100"/>
      <c r="M333" s="100"/>
      <c r="N333" s="100"/>
    </row>
    <row r="334" spans="1:66">
      <c r="J334" s="100"/>
      <c r="K334" s="100"/>
      <c r="L334" s="100"/>
      <c r="M334" s="100"/>
      <c r="N334" s="100"/>
    </row>
    <row r="335" spans="1:66">
      <c r="J335" s="100"/>
      <c r="K335" s="100"/>
      <c r="L335" s="100"/>
      <c r="M335" s="100"/>
      <c r="N335" s="100"/>
    </row>
    <row r="336" spans="1:66">
      <c r="J336" s="100"/>
      <c r="K336" s="100"/>
      <c r="L336" s="100"/>
      <c r="M336" s="100"/>
      <c r="N336" s="100"/>
    </row>
    <row r="337" spans="10:14">
      <c r="J337" s="100"/>
      <c r="K337" s="100"/>
      <c r="L337" s="100"/>
      <c r="M337" s="100"/>
      <c r="N337" s="100"/>
    </row>
    <row r="338" spans="10:14">
      <c r="J338" s="100"/>
      <c r="K338" s="100"/>
      <c r="L338" s="100"/>
      <c r="M338" s="100"/>
      <c r="N338" s="100"/>
    </row>
    <row r="339" spans="10:14">
      <c r="J339" s="100"/>
      <c r="K339" s="100"/>
      <c r="L339" s="100"/>
      <c r="M339" s="100"/>
      <c r="N339" s="100"/>
    </row>
    <row r="340" spans="10:14">
      <c r="J340" s="100"/>
      <c r="K340" s="100"/>
      <c r="L340" s="100"/>
      <c r="M340" s="100"/>
      <c r="N340" s="100"/>
    </row>
  </sheetData>
  <mergeCells count="113">
    <mergeCell ref="A288:J288"/>
    <mergeCell ref="A305:A306"/>
    <mergeCell ref="A307:C307"/>
    <mergeCell ref="A321:C321"/>
    <mergeCell ref="A296:C296"/>
    <mergeCell ref="B300:J300"/>
    <mergeCell ref="B302:C302"/>
    <mergeCell ref="B304:C304"/>
    <mergeCell ref="B289:J289"/>
    <mergeCell ref="B291:C291"/>
    <mergeCell ref="B293:C293"/>
    <mergeCell ref="A294:A295"/>
    <mergeCell ref="A312:J312"/>
    <mergeCell ref="B313:J313"/>
    <mergeCell ref="B315:C315"/>
    <mergeCell ref="B317:C317"/>
    <mergeCell ref="A319:C319"/>
    <mergeCell ref="A299:K299"/>
    <mergeCell ref="A254:A255"/>
    <mergeCell ref="A256:C256"/>
    <mergeCell ref="B259:J259"/>
    <mergeCell ref="A277:A278"/>
    <mergeCell ref="B279:C279"/>
    <mergeCell ref="B281:C281"/>
    <mergeCell ref="B283:C283"/>
    <mergeCell ref="A285:C285"/>
    <mergeCell ref="A268:A269"/>
    <mergeCell ref="A270:C270"/>
    <mergeCell ref="B273:J273"/>
    <mergeCell ref="B274:J274"/>
    <mergeCell ref="B276:C276"/>
    <mergeCell ref="B61:C61"/>
    <mergeCell ref="C244:K244"/>
    <mergeCell ref="B246:C246"/>
    <mergeCell ref="B248:C248"/>
    <mergeCell ref="A249:A250"/>
    <mergeCell ref="B9:C9"/>
    <mergeCell ref="A1:H1"/>
    <mergeCell ref="A3:H3"/>
    <mergeCell ref="B5:H5"/>
    <mergeCell ref="B7:C7"/>
    <mergeCell ref="B8:C8"/>
    <mergeCell ref="F18:F19"/>
    <mergeCell ref="B10:C10"/>
    <mergeCell ref="B11:C11"/>
    <mergeCell ref="B12:C12"/>
    <mergeCell ref="B13:C13"/>
    <mergeCell ref="B14:C14"/>
    <mergeCell ref="B15:C15"/>
    <mergeCell ref="B16:C16"/>
    <mergeCell ref="B17:C17"/>
    <mergeCell ref="B18:C19"/>
    <mergeCell ref="D18:D19"/>
    <mergeCell ref="E18:E19"/>
    <mergeCell ref="B37:C37"/>
    <mergeCell ref="B41:C41"/>
    <mergeCell ref="A28:A29"/>
    <mergeCell ref="B30:C30"/>
    <mergeCell ref="B21:H21"/>
    <mergeCell ref="B22:G22"/>
    <mergeCell ref="B24:C24"/>
    <mergeCell ref="B27:C27"/>
    <mergeCell ref="B32:C32"/>
    <mergeCell ref="A42:A60"/>
    <mergeCell ref="B39:C39"/>
    <mergeCell ref="B167:C167"/>
    <mergeCell ref="B144:C144"/>
    <mergeCell ref="A146:C146"/>
    <mergeCell ref="G148:H148"/>
    <mergeCell ref="G149:H149"/>
    <mergeCell ref="B150:H150"/>
    <mergeCell ref="B151:G151"/>
    <mergeCell ref="B153:C153"/>
    <mergeCell ref="B156:C156"/>
    <mergeCell ref="A157:A159"/>
    <mergeCell ref="B160:C160"/>
    <mergeCell ref="B162:C162"/>
    <mergeCell ref="B140:C140"/>
    <mergeCell ref="A62:A70"/>
    <mergeCell ref="B71:C71"/>
    <mergeCell ref="A72:A83"/>
    <mergeCell ref="B84:C84"/>
    <mergeCell ref="B96:C96"/>
    <mergeCell ref="A97:A114"/>
    <mergeCell ref="B117:C117"/>
    <mergeCell ref="B119:C119"/>
    <mergeCell ref="B123:C123"/>
    <mergeCell ref="B125:C125"/>
    <mergeCell ref="B127:C127"/>
    <mergeCell ref="B327:D327"/>
    <mergeCell ref="B325:D325"/>
    <mergeCell ref="A233:C233"/>
    <mergeCell ref="A237:C237"/>
    <mergeCell ref="B239:H239"/>
    <mergeCell ref="B219:C219"/>
    <mergeCell ref="B169:C169"/>
    <mergeCell ref="B171:C171"/>
    <mergeCell ref="B176:C176"/>
    <mergeCell ref="A177:A196"/>
    <mergeCell ref="B197:C197"/>
    <mergeCell ref="A198:A202"/>
    <mergeCell ref="B203:C203"/>
    <mergeCell ref="A204:A209"/>
    <mergeCell ref="B210:C210"/>
    <mergeCell ref="A211:A215"/>
    <mergeCell ref="B216:C216"/>
    <mergeCell ref="B260:J260"/>
    <mergeCell ref="B262:C262"/>
    <mergeCell ref="B264:C264"/>
    <mergeCell ref="A265:A266"/>
    <mergeCell ref="B267:C267"/>
    <mergeCell ref="B251:C251"/>
    <mergeCell ref="B253:C253"/>
  </mergeCells>
  <pageMargins left="0.23622047244094502" right="0.23622047244094502" top="0.74803149606299213" bottom="0.74803149606299213" header="0.31496062992126012" footer="0.31496062992126012"/>
  <pageSetup paperSize="9" scale="58" fitToHeight="0" orientation="landscape" r:id="rId1"/>
  <rowBreaks count="12" manualBreakCount="12">
    <brk id="20" max="16383" man="1"/>
    <brk id="40" max="16383" man="1"/>
    <brk id="60" max="16383" man="1"/>
    <brk id="69" max="8" man="1"/>
    <brk id="83" max="16383" man="1"/>
    <brk id="95" max="8" man="1"/>
    <brk id="118" max="16383" man="1"/>
    <brk id="126" max="8" man="1"/>
    <brk id="148" max="8" man="1"/>
    <brk id="239" max="8" man="1"/>
    <brk id="271" max="8" man="1"/>
    <brk id="298" max="8" man="1"/>
  </rowBreaks>
  <colBreaks count="1" manualBreakCount="1">
    <brk id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8.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01_01-31.12.2023</vt:lpstr>
      <vt:lpstr>Sheet1</vt:lpstr>
      <vt:lpstr>'01_01-31.12.2023'!Print_Area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Pantelic</dc:creator>
  <cp:lastModifiedBy>Rada</cp:lastModifiedBy>
  <cp:revision>5</cp:revision>
  <cp:lastPrinted>2024-02-26T11:03:13Z</cp:lastPrinted>
  <dcterms:created xsi:type="dcterms:W3CDTF">2020-01-31T13:24:13Z</dcterms:created>
  <dcterms:modified xsi:type="dcterms:W3CDTF">2024-02-26T11:06:29Z</dcterms:modified>
</cp:coreProperties>
</file>