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a\Documents\H\RADA\IZVESTAJ O RADU ZA 2022. GOD\"/>
    </mc:Choice>
  </mc:AlternateContent>
  <bookViews>
    <workbookView xWindow="0" yWindow="0" windowWidth="28770" windowHeight="11460"/>
  </bookViews>
  <sheets>
    <sheet name="potronja_01_01-31_12_2022" sheetId="1" r:id="rId1"/>
    <sheet name="Sheet1" sheetId="2" r:id="rId2"/>
  </sheets>
  <definedNames>
    <definedName name="_xlnm.Print_Area" localSheetId="0">'potronja_01_01-31_12_2022'!$A$1:$I$286</definedName>
  </definedNames>
  <calcPr calcId="152511"/>
</workbook>
</file>

<file path=xl/calcChain.xml><?xml version="1.0" encoding="utf-8"?>
<calcChain xmlns="http://schemas.openxmlformats.org/spreadsheetml/2006/main">
  <c r="H280" i="1" l="1"/>
  <c r="H277" i="1"/>
  <c r="H266" i="1"/>
  <c r="H236" i="1" l="1"/>
  <c r="F16" i="1"/>
  <c r="E18" i="1" l="1"/>
  <c r="F18" i="1" s="1"/>
  <c r="F274" i="1"/>
  <c r="D274" i="1"/>
  <c r="G272" i="1"/>
  <c r="G277" i="1" s="1"/>
  <c r="F272" i="1"/>
  <c r="F277" i="1" s="1"/>
  <c r="E272" i="1"/>
  <c r="E277" i="1" s="1"/>
  <c r="D272" i="1"/>
  <c r="G264" i="1"/>
  <c r="F264" i="1"/>
  <c r="E264" i="1"/>
  <c r="E266" i="1" s="1"/>
  <c r="D264" i="1"/>
  <c r="D266" i="1" s="1"/>
  <c r="F261" i="1"/>
  <c r="E261" i="1"/>
  <c r="D261" i="1"/>
  <c r="G258" i="1"/>
  <c r="F258" i="1"/>
  <c r="E258" i="1"/>
  <c r="D258" i="1"/>
  <c r="G256" i="1"/>
  <c r="F256" i="1"/>
  <c r="E256" i="1"/>
  <c r="D256" i="1"/>
  <c r="F247" i="1"/>
  <c r="E247" i="1"/>
  <c r="D247" i="1"/>
  <c r="F243" i="1"/>
  <c r="E243" i="1"/>
  <c r="D243" i="1"/>
  <c r="H242" i="1"/>
  <c r="G241" i="1"/>
  <c r="G250" i="1" s="1"/>
  <c r="F241" i="1"/>
  <c r="E241" i="1"/>
  <c r="D241" i="1"/>
  <c r="D250" i="1" s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3" i="1"/>
  <c r="H212" i="1"/>
  <c r="H211" i="1"/>
  <c r="H210" i="1"/>
  <c r="H209" i="1"/>
  <c r="G209" i="1"/>
  <c r="F209" i="1"/>
  <c r="D209" i="1"/>
  <c r="H207" i="1"/>
  <c r="H206" i="1"/>
  <c r="H205" i="1"/>
  <c r="H204" i="1"/>
  <c r="H203" i="1"/>
  <c r="G202" i="1"/>
  <c r="F202" i="1"/>
  <c r="E202" i="1"/>
  <c r="D202" i="1"/>
  <c r="H202" i="1" s="1"/>
  <c r="H201" i="1"/>
  <c r="H199" i="1"/>
  <c r="H198" i="1"/>
  <c r="H197" i="1"/>
  <c r="G196" i="1"/>
  <c r="F196" i="1"/>
  <c r="E196" i="1"/>
  <c r="E232" i="1" s="1"/>
  <c r="D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G143" i="1"/>
  <c r="E143" i="1"/>
  <c r="H142" i="1"/>
  <c r="H141" i="1"/>
  <c r="G139" i="1"/>
  <c r="F139" i="1"/>
  <c r="E139" i="1"/>
  <c r="D139" i="1"/>
  <c r="H138" i="1"/>
  <c r="H137" i="1"/>
  <c r="H134" i="1"/>
  <c r="H131" i="1"/>
  <c r="H130" i="1"/>
  <c r="H128" i="1"/>
  <c r="G126" i="1"/>
  <c r="F126" i="1"/>
  <c r="E126" i="1"/>
  <c r="D126" i="1"/>
  <c r="E122" i="1"/>
  <c r="G118" i="1"/>
  <c r="E118" i="1"/>
  <c r="H117" i="1"/>
  <c r="H116" i="1"/>
  <c r="H115" i="1"/>
  <c r="H114" i="1"/>
  <c r="H113" i="1"/>
  <c r="H111" i="1"/>
  <c r="H107" i="1"/>
  <c r="H105" i="1"/>
  <c r="H99" i="1"/>
  <c r="H96" i="1"/>
  <c r="G95" i="1"/>
  <c r="F95" i="1"/>
  <c r="E95" i="1"/>
  <c r="D95" i="1"/>
  <c r="H95" i="1" s="1"/>
  <c r="H94" i="1"/>
  <c r="H93" i="1"/>
  <c r="H90" i="1"/>
  <c r="H89" i="1"/>
  <c r="H86" i="1"/>
  <c r="H85" i="1"/>
  <c r="G83" i="1"/>
  <c r="F83" i="1"/>
  <c r="E83" i="1"/>
  <c r="D83" i="1"/>
  <c r="H82" i="1"/>
  <c r="H80" i="1"/>
  <c r="H78" i="1"/>
  <c r="H73" i="1"/>
  <c r="G71" i="1"/>
  <c r="F71" i="1"/>
  <c r="E71" i="1"/>
  <c r="D71" i="1"/>
  <c r="H70" i="1"/>
  <c r="H62" i="1"/>
  <c r="G61" i="1"/>
  <c r="F61" i="1"/>
  <c r="E61" i="1"/>
  <c r="D61" i="1"/>
  <c r="H61" i="1" s="1"/>
  <c r="H60" i="1"/>
  <c r="H57" i="1"/>
  <c r="H56" i="1"/>
  <c r="H54" i="1"/>
  <c r="H53" i="1"/>
  <c r="H52" i="1"/>
  <c r="H50" i="1"/>
  <c r="H49" i="1"/>
  <c r="H48" i="1"/>
  <c r="H47" i="1"/>
  <c r="H46" i="1"/>
  <c r="H45" i="1"/>
  <c r="H44" i="1"/>
  <c r="H43" i="1"/>
  <c r="H42" i="1"/>
  <c r="G41" i="1"/>
  <c r="F41" i="1"/>
  <c r="E41" i="1"/>
  <c r="D41" i="1"/>
  <c r="H40" i="1"/>
  <c r="G39" i="1"/>
  <c r="F39" i="1"/>
  <c r="E39" i="1"/>
  <c r="D39" i="1"/>
  <c r="H38" i="1"/>
  <c r="G37" i="1"/>
  <c r="F37" i="1"/>
  <c r="E37" i="1"/>
  <c r="D37" i="1"/>
  <c r="H37" i="1" s="1"/>
  <c r="H35" i="1"/>
  <c r="G32" i="1"/>
  <c r="F32" i="1"/>
  <c r="H32" i="1" s="1"/>
  <c r="E32" i="1"/>
  <c r="D32" i="1"/>
  <c r="H31" i="1"/>
  <c r="F30" i="1"/>
  <c r="H30" i="1" s="1"/>
  <c r="E30" i="1"/>
  <c r="D30" i="1"/>
  <c r="H29" i="1"/>
  <c r="H28" i="1"/>
  <c r="G27" i="1"/>
  <c r="F27" i="1"/>
  <c r="E27" i="1"/>
  <c r="D27" i="1"/>
  <c r="H26" i="1"/>
  <c r="H25" i="1"/>
  <c r="G24" i="1"/>
  <c r="F24" i="1"/>
  <c r="E24" i="1"/>
  <c r="D24" i="1"/>
  <c r="D18" i="1"/>
  <c r="F15" i="1"/>
  <c r="F12" i="1"/>
  <c r="F11" i="1"/>
  <c r="F10" i="1"/>
  <c r="F9" i="1"/>
  <c r="F8" i="1"/>
  <c r="F145" i="1" l="1"/>
  <c r="D277" i="1"/>
  <c r="E236" i="1"/>
  <c r="D232" i="1"/>
  <c r="D236" i="1" s="1"/>
  <c r="H41" i="1"/>
  <c r="E145" i="1"/>
  <c r="E280" i="1" s="1"/>
  <c r="H196" i="1"/>
  <c r="F266" i="1"/>
  <c r="D145" i="1"/>
  <c r="F250" i="1"/>
  <c r="H250" i="1" s="1"/>
  <c r="H24" i="1"/>
  <c r="H27" i="1"/>
  <c r="H39" i="1"/>
  <c r="H71" i="1"/>
  <c r="H83" i="1"/>
  <c r="G145" i="1"/>
  <c r="G232" i="1"/>
  <c r="E250" i="1"/>
  <c r="G266" i="1"/>
  <c r="D280" i="1"/>
  <c r="H241" i="1"/>
  <c r="H139" i="1"/>
  <c r="F232" i="1"/>
  <c r="H126" i="1"/>
  <c r="G236" i="1" l="1"/>
  <c r="G280" i="1"/>
  <c r="H145" i="1"/>
  <c r="H232" i="1"/>
  <c r="F236" i="1"/>
  <c r="F280" i="1"/>
</calcChain>
</file>

<file path=xl/sharedStrings.xml><?xml version="1.0" encoding="utf-8"?>
<sst xmlns="http://schemas.openxmlformats.org/spreadsheetml/2006/main" count="300" uniqueCount="190">
  <si>
    <t xml:space="preserve"> ИЗВРШЕЊЕ ФИНАНСИЈСКОГ ПЛАНА ЗА  ПЕРИОД 01.01-31.12.2022.  ГОДИНЕ</t>
  </si>
  <si>
    <t>I  Приходи   за 2022 .год.</t>
  </si>
  <si>
    <t>Конто</t>
  </si>
  <si>
    <t>Опис прихода</t>
  </si>
  <si>
    <t>2022. год</t>
  </si>
  <si>
    <t>Извршење 01.01-31.12.2022.</t>
  </si>
  <si>
    <t>Индекс  2022.</t>
  </si>
  <si>
    <t>Приход из буџета</t>
  </si>
  <si>
    <t>Приход из буџета (Приход од Републичког- Министарство културе)</t>
  </si>
  <si>
    <t>Приходи од имовине</t>
  </si>
  <si>
    <t>Приход од продаје добара и услуга</t>
  </si>
  <si>
    <t>Текући трансфери од других нивоа власти</t>
  </si>
  <si>
    <t>Текући добровољни трансфери -донације</t>
  </si>
  <si>
    <t>Меморандумске ставке за рефундацију расхода (Здравствено осигурање)</t>
  </si>
  <si>
    <t>Меморандумске ставке за рефундацију расхода ( Уговор са НСЗ)</t>
  </si>
  <si>
    <t>Приходи од продаје нефинансијске имовине</t>
  </si>
  <si>
    <t>Нераспоређени вишак прихода  из ранијих година-суфицит</t>
  </si>
  <si>
    <t>УКУПНИ ПРИХОДИ</t>
  </si>
  <si>
    <t>II  Планирани трошкови пословања за програмску активност  1201-0001 Функционисање локалних установа културе  за 2022. год.</t>
  </si>
  <si>
    <t>Група</t>
  </si>
  <si>
    <t>Опис</t>
  </si>
  <si>
    <t>ИЗВРШЕЊЕ СРЕДСТВА ИЗ БУЏЕТА 01.01-31.12.2022. ГОД.</t>
  </si>
  <si>
    <t>ИЗВРШЕЊЕ ОСТАЛИХ ИЗВОРА  01.01-31.12.2022.</t>
  </si>
  <si>
    <t>Индекс буџет 2022/2022.</t>
  </si>
  <si>
    <t>411</t>
  </si>
  <si>
    <t xml:space="preserve">ПЛАТЕ ,ДОДАЦИ И НАКНАДЕ ЗАПОСЛЕНИХ </t>
  </si>
  <si>
    <t>ПЛАТЕ, ДОДАЦИ  И НАКНАДЕ  ЗАПОСЛЕНИХ</t>
  </si>
  <si>
    <t>ДОДАТАК ЗА ВРЕМЕ ПРОВЕДЕНО  НА РАДУ- МИНУЛИ РАД</t>
  </si>
  <si>
    <t>СОЦИЈАЛНИ ДОПРИНОСИ</t>
  </si>
  <si>
    <t>ДОПРИНОС ЗА ПИО</t>
  </si>
  <si>
    <t>ДОПРИНОС ЗА ЗДРАВСТВЕНО ОСИГУРАЊЕ</t>
  </si>
  <si>
    <t>НАКНАДЕ У НАТУРИ</t>
  </si>
  <si>
    <t>ПОКЛОНИ ЗА ДЕЦУ ЗАПОСЛЕНИХ</t>
  </si>
  <si>
    <t>СОЦИЈ. ДАВАЊА ЗАПОСЛЕНИМА</t>
  </si>
  <si>
    <t>БОЛОВАЊЕ ПРЕКО 30 ДАНА</t>
  </si>
  <si>
    <t>ОТПРЕМНИНА ЗА ОДЛАЗАК У ПЕНЗИЈУ</t>
  </si>
  <si>
    <t>ПОМОЋ У МЕДИЦИНСКОМ ЛЕЧЕЊУ ЗАПОСЛЕНОГ</t>
  </si>
  <si>
    <t>ОСТАЛЕ ПОМОЋИ ЗАПОСЛЕНИХ</t>
  </si>
  <si>
    <t>НАКНАДЕ ЗА ЗАПОСЛЕНЕ</t>
  </si>
  <si>
    <t>НАКНАДА ЗА ПРЕВОЗ НА ПОСАО И СА ПОСЛА</t>
  </si>
  <si>
    <t>НАГРАДЕ ЗАПОСЛЕНИМА</t>
  </si>
  <si>
    <t>ЈУБИЛАРНЕ НАГРАДЕ</t>
  </si>
  <si>
    <t>СТАЛНИ ТРОШКОВИ</t>
  </si>
  <si>
    <t>ТРОШКОВИ ПЛАТНОГ ПРОМЕТА</t>
  </si>
  <si>
    <t>УСЛУГЕ ЗА ЕЛЕКТРИЧНУ ЕНЕРГИЈУ</t>
  </si>
  <si>
    <t>ОГРЕВ - ДРВО</t>
  </si>
  <si>
    <t>ЦЕНТРАЛНО ГРЕЈАЊЕ</t>
  </si>
  <si>
    <t>УСЛУГЕ ВОДОВОДА И КАНАЛИЗАЦИЈЕ</t>
  </si>
  <si>
    <t>ДЕРАТИЗАЦИЈА</t>
  </si>
  <si>
    <t>ПРОТИВПОЖАРНО</t>
  </si>
  <si>
    <t>ОДВОЗ ОТПАДА</t>
  </si>
  <si>
    <t>ТЕЛЕФОН</t>
  </si>
  <si>
    <t>ИНТЕРНЕТ</t>
  </si>
  <si>
    <t>УСЛУГЕ МОБИЛНОГ ТЕЛЕФОНА</t>
  </si>
  <si>
    <t>ПОШТА</t>
  </si>
  <si>
    <t>ОСИГУРАЊЕ ЗГРАДА</t>
  </si>
  <si>
    <t>ОСИГУРАЊЕ ВОЗИЛА</t>
  </si>
  <si>
    <t>ТРОШКОВИ ОСИГУРАЊА ИМОВИНЕ</t>
  </si>
  <si>
    <t>ОСИГУРАЊЕ ЗАПОСЛЕНИХ У СЛУЧАЈУ НЕСРЕЋЕ НА РАДУ</t>
  </si>
  <si>
    <t>ЗДРАВСТВЕНО ОСИГУРАЊЕ ЗАПОСЛЕНИХ</t>
  </si>
  <si>
    <t>ЗАКУП ОСТАЛОГ ПРОСТОРА</t>
  </si>
  <si>
    <t>ОСТАЛИ НЕПОМЕНУТИ ТРОШКОВИ</t>
  </si>
  <si>
    <t>ТРОШКОВИ ПУТОВАЊА</t>
  </si>
  <si>
    <t xml:space="preserve">ТРОШКОВИ ДНЕВНИЦА (ИСХРАНА) НА СЛУЖБЕНОМ ПУТУ </t>
  </si>
  <si>
    <t>ТРОШК. ПРЕВОЗА НА СЛ ПУТУ У ЗЕМЉИ</t>
  </si>
  <si>
    <t>ТРОШК. СМЕШТАЈА НА СЛ. ПУТУ</t>
  </si>
  <si>
    <t>НАКНАДА ЗА УПОТРЕБУ СОПС.ВОЗИЛА</t>
  </si>
  <si>
    <t>ТРОШКОВИ ДНЕВНИЦА ЗА СЛ.ПУТ У ИНОСТР.</t>
  </si>
  <si>
    <t>ТРОШКОВИ ПРЕВОЗА ЗА СЛ.ПУТ У ИНОСТР.</t>
  </si>
  <si>
    <t>ТРОШКОВИ СМЕШТАЈА ЗА СЛ.ПУТ У ИНОСТРАНС</t>
  </si>
  <si>
    <t>ТРОШКОВИ ПРЕВОЗА- ОСТАЛИ</t>
  </si>
  <si>
    <t>ПРЕВОЗ УЧЕНИКА</t>
  </si>
  <si>
    <t>УСЛУГЕ ПО УГОВОРУ</t>
  </si>
  <si>
    <t>ПРЕВОЂЕЊЕ</t>
  </si>
  <si>
    <t>УСЛУГЕ ОДРЖАВАЊА РАЧУНАРА</t>
  </si>
  <si>
    <t>УСЛУГЕ ОБРАЗОВАЊА И УСАВРШАВАЊА ЗАПОСЛЕНИХ</t>
  </si>
  <si>
    <t>КОТИЗАЦИЈЕ ЗА СЕМИНАРЕ</t>
  </si>
  <si>
    <t>ОСТАЛИ ИЗДАЦИ ЗА СТР.ОБРАЗОВАЊЕ</t>
  </si>
  <si>
    <t>УСЛУГЕ ШТАМПЕ ПУБЛИКАЦИЈА</t>
  </si>
  <si>
    <t>ОСТАЛЕ УСЛУГЕ ШТАМПЕ</t>
  </si>
  <si>
    <t>ОБЈАВЉИВАЊЕ ТЕНДЕРА И ИНФОРМАТИВНИХ ОГЛАСА</t>
  </si>
  <si>
    <t>ОСТАЛЕ СТРУЧНЕ УСЛУГЕ</t>
  </si>
  <si>
    <t>РЕПРЕЗЕНТАЦИЈА</t>
  </si>
  <si>
    <t>OСТАЛЕ УСЛУГЕ</t>
  </si>
  <si>
    <t>ТЕКУЋЕ ПОПРАВКЕ И ОДРЖАВАЊЕ</t>
  </si>
  <si>
    <t>СТОЛАРСКИ РАДОВИ</t>
  </si>
  <si>
    <t>МОЛЕРСКИ РАДОВИ</t>
  </si>
  <si>
    <t>РАДОВИ НА ВОДОВОДУ И КАНАЛИЗАЦИЈИ</t>
  </si>
  <si>
    <t>ЕЛЕКТРИЧНЕ ИНСТАЛАЦИЈЕ</t>
  </si>
  <si>
    <t>ТЕКУЋЕ ПОПРАВКЕ И ОДРЖАВАЊЕ ОБЈЕКТА</t>
  </si>
  <si>
    <t>ТЕКУЋЕ ПОПРАВКЕ ЕЛЕКТРИЧНЕ И ЕЛЕКТРОНСКЕ ОПРЕМЕ</t>
  </si>
  <si>
    <t>ОСТАЛЕ ПОПРАВКЕ И ОДРЖАВАЊЕ ОПРЕМЕ</t>
  </si>
  <si>
    <t>РАЧУНАРСКА ОПРЕМА</t>
  </si>
  <si>
    <t>ПОПРАВКА ОПРЕМЕ ЗА КУЛТУРУ</t>
  </si>
  <si>
    <t>ТЕКУЋЕ ПОПР. И ОДР. ОПРЕМЕ ЗА ЈАВН.БЕЗБЕД.</t>
  </si>
  <si>
    <t>МАТЕРИЈАЛИ</t>
  </si>
  <si>
    <t>КАНЦЕЛАРИЈСКИ МАТЕРИЈАЛ</t>
  </si>
  <si>
    <t>ХТЗ</t>
  </si>
  <si>
    <t>ОСТАЛИ РАСХОДИ ЗА ОДЕЋУ - УНИФОРМЕ</t>
  </si>
  <si>
    <t>СТРУЧНА ЛИТЕР. ЗА РЕД. ПОТРЕБЕ ЗАПОСЛЕНИХ</t>
  </si>
  <si>
    <t>МАТЕРИЈАЛИ ЗА ОБРАЗОВАЊЕ</t>
  </si>
  <si>
    <t>БЕНЗИН</t>
  </si>
  <si>
    <t>ДИЗЕЛ ГОРИВО</t>
  </si>
  <si>
    <t>УЉА И МАЗИВА</t>
  </si>
  <si>
    <t>ОСТАЛИ МАТЕРИЈАЛИ ЗА ПРЕВОЗНА СРЕДСТВА</t>
  </si>
  <si>
    <t>МАТЕРИЈАЛ ЗА КУЛТУРУ</t>
  </si>
  <si>
    <t>ХЕМИЈСКА СРЕДСТВА ЗА ЧИШЋЕЊЕ</t>
  </si>
  <si>
    <t>МАТЕРИЈАЛ ЗА ОДРЖАВАЊЕ ХИГИЈЕНЕ</t>
  </si>
  <si>
    <t>ПИЋА</t>
  </si>
  <si>
    <t>НАМИРНИЦЕ ЗА ПРИПРЕМАЊЕ ХРАНЕ</t>
  </si>
  <si>
    <t>ОСТАЛИ МАТЕРИЈАЛИ ЗА УГОСТИТЕЉСТВО</t>
  </si>
  <si>
    <t>ПОТРОШНИ МАТЕРИЈАЛ</t>
  </si>
  <si>
    <t>РЕЗЕРВНИ ДЕЛОВИ -АУТОМОБИЛ</t>
  </si>
  <si>
    <t>ОСТАЛИ МАТЕРИЈАЛИ ЗА ПОСЕБНЕ НАМЕНЕ</t>
  </si>
  <si>
    <t>НАКНАДЕ ЗА СОЦИЈАЛНУ ЗАШТИТУ ИЗ БУЏЕТА</t>
  </si>
  <si>
    <t>ПОРЕЗИ, ОБАВЕЗНЕ ТАКСЕ И КАЗНЕ</t>
  </si>
  <si>
    <t>РЕГИСТРАЦИЈА ВОЗИЛА</t>
  </si>
  <si>
    <t>ТАКСЕ</t>
  </si>
  <si>
    <t xml:space="preserve"> ПОРЕЗИ И ОБАВЕЗНЕ ТАКСЕ</t>
  </si>
  <si>
    <t xml:space="preserve"> ПЕНАЛИ ПО РЕШЕЊУ СУДОВА</t>
  </si>
  <si>
    <t>НОВЧАНЕ КАЗНЕ И ПЕНАЛИ ПО РЕШЕЊУ СУДОВА</t>
  </si>
  <si>
    <t>ЗГРАДЕ И ГРАЂЕВИНСКИ ОБЈЕКТИ</t>
  </si>
  <si>
    <t>КАПИТАЛНО ОДРЖАВАЊЕ ОБЈ.ЗА КУЛТУРУ.</t>
  </si>
  <si>
    <t>МАШИНЕ И ОПРЕМА</t>
  </si>
  <si>
    <t>АУТОМОБИЛ</t>
  </si>
  <si>
    <t>КАНЦЕЛАРИСКА ОПРЕМА-НАМЕШТАЈ</t>
  </si>
  <si>
    <t>УГРАДНА ОПРЕМА</t>
  </si>
  <si>
    <t>ШТАМПАЧИ</t>
  </si>
  <si>
    <t>ТЕЛЕФОНИ</t>
  </si>
  <si>
    <t>МОБИЛНИ ТЕЛЕФОН</t>
  </si>
  <si>
    <t>ЕЛЕКТРОНСКА ОПРЕМА</t>
  </si>
  <si>
    <t>ФОТО ОПРЕМА</t>
  </si>
  <si>
    <t>ОПРЕМА ЗА ДОМАЋИНСТВО</t>
  </si>
  <si>
    <t>ОПРЕМА ЗА КУЛТУРУ</t>
  </si>
  <si>
    <t>ОПРЕМА ЗА ЈАВНУ БЕЗБЕДНОСТ</t>
  </si>
  <si>
    <t>НЕМАТЕРИЈАЛНА ИМОВИНА</t>
  </si>
  <si>
    <t>Софтвер</t>
  </si>
  <si>
    <t>Књиге</t>
  </si>
  <si>
    <t>Музеалије</t>
  </si>
  <si>
    <t>ЗАЛИХЕ РОБЕ ЗА ДАЉУ ПРОДАЈУ</t>
  </si>
  <si>
    <t>Залихе робе за даљу продају</t>
  </si>
  <si>
    <t>УКУПНИ ТРОШКОВИ</t>
  </si>
  <si>
    <t>III  Планирани трошкови пословања за програмску активност  1201-003 Унапређење система очувања и представљања културно историјског наслеђа за 2022.год.</t>
  </si>
  <si>
    <t>ИЗВРШЕЊЕ СРЕДСТВА ИЗ БУЏЕТА 01.01-31.12 2022. ГОД.</t>
  </si>
  <si>
    <t>ДОПРИНОС ЗА НЕЗАПОСЛЕНОСТ</t>
  </si>
  <si>
    <t>ПРЕВОЗ НА ПОСАО И СА ПОСЛА-МАРКИЦА</t>
  </si>
  <si>
    <t>ОТПРЕМНИНА ПРИЛИКОМ ОДЛАСКА У ПЕНЗИЈУ</t>
  </si>
  <si>
    <t>ОТПРЕМНИНА У СЛУЧАЈУ ОТПУШТАЊА СА ПОСЛА</t>
  </si>
  <si>
    <t>ОТПРЕМНИНА У СЛУЧАЈУ СМРТИ ЗАПОСЛ.ИЛИ ЧЛАНА ПОРОДИЦЕ</t>
  </si>
  <si>
    <t>ПОМОЋ У МЕДИЦИНСКОМ ЛЕЧЕЊУ ЗАПОСЛЕНОГ ИЛИ ЧЛАНА ПОРОДИЦЕ</t>
  </si>
  <si>
    <t>СТАЛНИ ТРОШКОВИ-Министарство</t>
  </si>
  <si>
    <t>421...</t>
  </si>
  <si>
    <t xml:space="preserve"> УГАЉ</t>
  </si>
  <si>
    <t>ДРВО</t>
  </si>
  <si>
    <t xml:space="preserve"> ЛОЖ УЉЕ</t>
  </si>
  <si>
    <t>ДИМЊИЧАРСКЕ УСЛУГЕ</t>
  </si>
  <si>
    <t>УСЛУГЕ ДОСТАВЕ</t>
  </si>
  <si>
    <t>ОСИГУРАЊЕ ОПРЕМЕ</t>
  </si>
  <si>
    <t>УСЛУГЕ ПРЕВОЂЕЊА</t>
  </si>
  <si>
    <t>УСЛУГЕУСЛУГЕ ШТАМПАЊА ПУБЛИКАЦИЈА</t>
  </si>
  <si>
    <t>ОСТАЛЕ ОПШТЕ УСЛУГЕ</t>
  </si>
  <si>
    <t>СПЕЦИЈАЛИЗОВАНЕ УСЛУГЕ</t>
  </si>
  <si>
    <t>УСЛУГЕ ОБРАЗОВАЊА</t>
  </si>
  <si>
    <t>УСЛУГЕ КУЛТУРЕ</t>
  </si>
  <si>
    <t>УСЛУГЕ ЈАВНОГ ЗДРАВСТВА -ИНСПЕКЦИЈА И АНАЛИЗА</t>
  </si>
  <si>
    <t>МЕДИЦИНСКЕ УСЛУГЕ</t>
  </si>
  <si>
    <t>ОСТАЛЕ СПЕЦИЈАЛИЗОВАНЕ УСЛУГЕ</t>
  </si>
  <si>
    <t>ТЕКУЋЕ ПОПРАВКЕ И ОДРЖАВАЊЕ-Министарство</t>
  </si>
  <si>
    <t>425...</t>
  </si>
  <si>
    <t>РАДОВИ НА КРОВУ</t>
  </si>
  <si>
    <t>ОСТАЛЕ УСЛУГЕ И МАТЕРИЈАЛИ ЗА ТЕКУЋЕ ПОПРАВКЕ И ОДРЖ. ЗГРАДА И ОБЈЕКАТА</t>
  </si>
  <si>
    <t>МЕХАНИЧКЕ ПОПРАВКЕ</t>
  </si>
  <si>
    <t>ПОПРАВКА ОПРЕМЕ ЗА ОБРАЗОВАЊЕ</t>
  </si>
  <si>
    <t>ТЕКУЋЕ ПОП. И ОДРЖ. ПРОИЗВ. МОТОР. НЕП. И НЕМ ОПРЕМЕ</t>
  </si>
  <si>
    <t>МОТОРНА ОПРЕМА</t>
  </si>
  <si>
    <t>III  Планирани трошкови пословања за Пројекат П-1201-7004: ИВАНДАЊСКИ ОБИЧАЈИ У СРБИЈИ</t>
  </si>
  <si>
    <t>ИЗДАЦИ ИЗ ОСТАЛИХ ИЗВОРА 2022.</t>
  </si>
  <si>
    <t>ТРОШКОВИ ПУТОВАЊА- Министарство</t>
  </si>
  <si>
    <t>УСЛУГЕ ПО УГОВОРУ- Министарство</t>
  </si>
  <si>
    <t>СПЕЦИЈАЛИЗОВАНЕ УСЛУГЕ- Министарство</t>
  </si>
  <si>
    <t>III  Планирани трошкови пословања за Пројекат П-1201-7005: ВАЉЕВО ЈЕ 1914-1915 ГОДИНЕ БИЛО ГРАД- БОЛНИЦА, А ЊЕН ГЛАВНИ УПРАВНИК ПУКОВНИК ДР МИЛАН ПЕЦИЋ</t>
  </si>
  <si>
    <t>СПЕЦИЈАЛИЗОВАНЕ УСЛУГЕ - Министарство</t>
  </si>
  <si>
    <t>МАТЕРИЈАЛ- Министарство</t>
  </si>
  <si>
    <t>III  Планирани трошкови пословања за Пројекат П-1201-7008: ОБАВЉАЊЕ ПОСЛОВА ТЕРИТОРИЈАЛНО НАДЛЕЖНОГ МУЗЕЈА</t>
  </si>
  <si>
    <t>СРЕДСТВА ИЗ БУЏЕТА  2022. ГОД.</t>
  </si>
  <si>
    <t xml:space="preserve">ИЗДАЦИ ИЗ ОСТАЛИХ ИЗВОРА 2022.ГОД </t>
  </si>
  <si>
    <t>ИЗДАЦИ ИЗ ОСТАЛИХ ИЗВОРА 2022.ГОД</t>
  </si>
  <si>
    <t>Ваљево, 23.02.2023. године</t>
  </si>
  <si>
    <t>Директор</t>
  </si>
  <si>
    <t>Јелена Николић Лекић, 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</si>
</sst>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&quot;;&quot;-&quot;#,##0.00&quot;     &quot;;&quot; -     &quot;;&quot; &quot;@&quot; &quot;"/>
    <numFmt numFmtId="165" formatCode="&quot; &quot;#,##0&quot;     &quot;;&quot;-&quot;#,##0&quot;     &quot;;&quot; -     &quot;;&quot; &quot;@&quot; &quot;"/>
    <numFmt numFmtId="166" formatCode="&quot;$&quot;#,##0.00;[Red]&quot;-$&quot;#,##0.00"/>
  </numFmts>
  <fonts count="34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1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0"/>
      <color rgb="FF000000"/>
      <name val="Arial1"/>
      <charset val="238"/>
    </font>
    <font>
      <b/>
      <sz val="16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Times New Roman1"/>
      <charset val="238"/>
    </font>
    <font>
      <b/>
      <i/>
      <sz val="14"/>
      <color rgb="FF000000"/>
      <name val="Arial"/>
      <family val="2"/>
      <charset val="238"/>
    </font>
    <font>
      <b/>
      <i/>
      <sz val="14"/>
      <color rgb="FF000000"/>
      <name val="Calibri"/>
      <family val="2"/>
      <charset val="238"/>
    </font>
    <font>
      <i/>
      <sz val="14"/>
      <color rgb="FF000000"/>
      <name val="Arial"/>
      <family val="2"/>
      <charset val="238"/>
    </font>
    <font>
      <i/>
      <sz val="14"/>
      <color rgb="FF000000"/>
      <name val="Calibri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/>
    </xf>
    <xf numFmtId="0" fontId="7" fillId="7" borderId="0" applyNumberFormat="0" applyBorder="0" applyProtection="0"/>
    <xf numFmtId="0" fontId="4" fillId="5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1" fillId="0" borderId="0" applyNumberFormat="0" applyFon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5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4">
    <xf numFmtId="0" fontId="0" fillId="0" borderId="0" xfId="0"/>
    <xf numFmtId="0" fontId="17" fillId="0" borderId="0" xfId="12" applyFont="1" applyAlignment="1">
      <alignment horizontal="center" wrapText="1"/>
    </xf>
    <xf numFmtId="0" fontId="18" fillId="0" borderId="0" xfId="12" applyFont="1"/>
    <xf numFmtId="0" fontId="19" fillId="0" borderId="0" xfId="0" applyFont="1"/>
    <xf numFmtId="0" fontId="19" fillId="0" borderId="0" xfId="12" applyFont="1" applyAlignment="1">
      <alignment horizontal="center" wrapText="1"/>
    </xf>
    <xf numFmtId="0" fontId="20" fillId="0" borderId="0" xfId="12" applyFont="1" applyAlignment="1">
      <alignment horizontal="center" wrapText="1"/>
    </xf>
    <xf numFmtId="0" fontId="19" fillId="0" borderId="0" xfId="12" applyFont="1"/>
    <xf numFmtId="0" fontId="21" fillId="0" borderId="0" xfId="12" applyFont="1"/>
    <xf numFmtId="0" fontId="17" fillId="0" borderId="2" xfId="12" applyFont="1" applyBorder="1" applyAlignment="1">
      <alignment horizontal="center" wrapText="1"/>
    </xf>
    <xf numFmtId="0" fontId="17" fillId="0" borderId="3" xfId="12" applyFont="1" applyBorder="1" applyAlignment="1">
      <alignment horizontal="center" wrapText="1"/>
    </xf>
    <xf numFmtId="0" fontId="17" fillId="0" borderId="3" xfId="12" applyFont="1" applyBorder="1" applyAlignment="1">
      <alignment horizontal="center"/>
    </xf>
    <xf numFmtId="0" fontId="17" fillId="0" borderId="0" xfId="12" applyFont="1"/>
    <xf numFmtId="0" fontId="22" fillId="0" borderId="0" xfId="12" applyFont="1"/>
    <xf numFmtId="0" fontId="17" fillId="0" borderId="2" xfId="12" applyFont="1" applyBorder="1" applyAlignment="1">
      <alignment wrapText="1"/>
    </xf>
    <xf numFmtId="4" fontId="21" fillId="0" borderId="3" xfId="12" applyNumberFormat="1" applyFont="1" applyBorder="1" applyAlignment="1">
      <alignment horizontal="center"/>
    </xf>
    <xf numFmtId="4" fontId="21" fillId="0" borderId="3" xfId="12" applyNumberFormat="1" applyFont="1" applyBorder="1" applyAlignment="1">
      <alignment horizontal="center" wrapText="1"/>
    </xf>
    <xf numFmtId="4" fontId="21" fillId="0" borderId="3" xfId="12" applyNumberFormat="1" applyFont="1" applyBorder="1"/>
    <xf numFmtId="4" fontId="21" fillId="0" borderId="0" xfId="12" applyNumberFormat="1" applyFont="1"/>
    <xf numFmtId="0" fontId="23" fillId="0" borderId="0" xfId="12" applyFont="1" applyAlignment="1">
      <alignment horizontal="center" wrapText="1"/>
    </xf>
    <xf numFmtId="0" fontId="17" fillId="0" borderId="4" xfId="12" applyFont="1" applyBorder="1" applyAlignment="1">
      <alignment wrapText="1"/>
    </xf>
    <xf numFmtId="0" fontId="17" fillId="0" borderId="5" xfId="12" applyFont="1" applyBorder="1" applyAlignment="1">
      <alignment wrapText="1"/>
    </xf>
    <xf numFmtId="4" fontId="19" fillId="0" borderId="0" xfId="12" applyNumberFormat="1" applyFont="1" applyAlignment="1">
      <alignment horizontal="center" wrapText="1"/>
    </xf>
    <xf numFmtId="4" fontId="19" fillId="0" borderId="0" xfId="12" applyNumberFormat="1" applyFont="1"/>
    <xf numFmtId="49" fontId="20" fillId="0" borderId="3" xfId="12" applyNumberFormat="1" applyFont="1" applyBorder="1"/>
    <xf numFmtId="49" fontId="20" fillId="0" borderId="3" xfId="12" applyNumberFormat="1" applyFont="1" applyBorder="1" applyAlignment="1">
      <alignment horizontal="center" wrapText="1"/>
    </xf>
    <xf numFmtId="2" fontId="20" fillId="0" borderId="3" xfId="12" applyNumberFormat="1" applyFont="1" applyBorder="1" applyAlignment="1">
      <alignment horizontal="center" wrapText="1"/>
    </xf>
    <xf numFmtId="4" fontId="22" fillId="0" borderId="0" xfId="12" applyNumberFormat="1" applyFont="1"/>
    <xf numFmtId="49" fontId="22" fillId="0" borderId="0" xfId="12" applyNumberFormat="1" applyFont="1"/>
    <xf numFmtId="49" fontId="24" fillId="9" borderId="3" xfId="12" applyNumberFormat="1" applyFont="1" applyFill="1" applyBorder="1" applyAlignment="1">
      <alignment horizontal="center"/>
    </xf>
    <xf numFmtId="4" fontId="24" fillId="9" borderId="3" xfId="12" applyNumberFormat="1" applyFont="1" applyFill="1" applyBorder="1" applyAlignment="1" applyProtection="1">
      <alignment horizontal="right" wrapText="1"/>
      <protection locked="0"/>
    </xf>
    <xf numFmtId="4" fontId="19" fillId="10" borderId="3" xfId="12" applyNumberFormat="1" applyFont="1" applyFill="1" applyBorder="1" applyAlignment="1">
      <alignment horizontal="center" wrapText="1"/>
    </xf>
    <xf numFmtId="4" fontId="25" fillId="0" borderId="0" xfId="12" applyNumberFormat="1" applyFont="1"/>
    <xf numFmtId="49" fontId="25" fillId="0" borderId="0" xfId="12" applyNumberFormat="1" applyFont="1"/>
    <xf numFmtId="0" fontId="24" fillId="0" borderId="3" xfId="12" applyFont="1" applyBorder="1" applyAlignment="1">
      <alignment horizontal="center"/>
    </xf>
    <xf numFmtId="0" fontId="26" fillId="0" borderId="3" xfId="12" applyFont="1" applyBorder="1" applyAlignment="1">
      <alignment horizontal="center" wrapText="1"/>
    </xf>
    <xf numFmtId="0" fontId="19" fillId="0" borderId="3" xfId="12" applyFont="1" applyBorder="1" applyAlignment="1">
      <alignment horizontal="left" wrapText="1"/>
    </xf>
    <xf numFmtId="4" fontId="26" fillId="0" borderId="3" xfId="12" applyNumberFormat="1" applyFont="1" applyBorder="1"/>
    <xf numFmtId="49" fontId="27" fillId="0" borderId="0" xfId="12" applyNumberFormat="1" applyFont="1"/>
    <xf numFmtId="0" fontId="27" fillId="0" borderId="0" xfId="12" applyFont="1"/>
    <xf numFmtId="0" fontId="24" fillId="9" borderId="3" xfId="12" applyFont="1" applyFill="1" applyBorder="1" applyAlignment="1">
      <alignment horizontal="center"/>
    </xf>
    <xf numFmtId="4" fontId="24" fillId="9" borderId="3" xfId="12" applyNumberFormat="1" applyFont="1" applyFill="1" applyBorder="1"/>
    <xf numFmtId="0" fontId="25" fillId="0" borderId="0" xfId="12" applyFont="1"/>
    <xf numFmtId="0" fontId="0" fillId="0" borderId="3" xfId="0" applyBorder="1"/>
    <xf numFmtId="0" fontId="19" fillId="0" borderId="3" xfId="12" applyFont="1" applyBorder="1" applyAlignment="1">
      <alignment wrapText="1"/>
    </xf>
    <xf numFmtId="0" fontId="20" fillId="9" borderId="7" xfId="12" applyFont="1" applyFill="1" applyBorder="1" applyAlignment="1">
      <alignment horizontal="center"/>
    </xf>
    <xf numFmtId="4" fontId="20" fillId="9" borderId="3" xfId="12" applyNumberFormat="1" applyFont="1" applyFill="1" applyBorder="1"/>
    <xf numFmtId="0" fontId="20" fillId="0" borderId="3" xfId="12" applyFont="1" applyBorder="1" applyAlignment="1">
      <alignment horizontal="center"/>
    </xf>
    <xf numFmtId="0" fontId="19" fillId="0" borderId="3" xfId="12" applyFont="1" applyBorder="1" applyAlignment="1">
      <alignment horizontal="center" wrapText="1"/>
    </xf>
    <xf numFmtId="4" fontId="19" fillId="0" borderId="3" xfId="12" applyNumberFormat="1" applyFont="1" applyBorder="1" applyAlignment="1">
      <alignment wrapText="1"/>
    </xf>
    <xf numFmtId="4" fontId="19" fillId="0" borderId="3" xfId="12" applyNumberFormat="1" applyFont="1" applyBorder="1"/>
    <xf numFmtId="0" fontId="20" fillId="9" borderId="3" xfId="12" applyFont="1" applyFill="1" applyBorder="1" applyAlignment="1">
      <alignment horizontal="center"/>
    </xf>
    <xf numFmtId="0" fontId="19" fillId="0" borderId="3" xfId="12" applyFont="1" applyBorder="1"/>
    <xf numFmtId="4" fontId="18" fillId="0" borderId="0" xfId="12" applyNumberFormat="1" applyFont="1"/>
    <xf numFmtId="4" fontId="28" fillId="0" borderId="3" xfId="12" applyNumberFormat="1" applyFont="1" applyBorder="1"/>
    <xf numFmtId="4" fontId="20" fillId="10" borderId="3" xfId="12" applyNumberFormat="1" applyFont="1" applyFill="1" applyBorder="1"/>
    <xf numFmtId="4" fontId="18" fillId="0" borderId="0" xfId="12" applyNumberFormat="1" applyFont="1" applyAlignment="1" applyProtection="1">
      <alignment horizontal="center" wrapText="1"/>
      <protection locked="0"/>
    </xf>
    <xf numFmtId="0" fontId="24" fillId="11" borderId="3" xfId="12" applyFont="1" applyFill="1" applyBorder="1" applyAlignment="1">
      <alignment horizontal="center"/>
    </xf>
    <xf numFmtId="0" fontId="20" fillId="11" borderId="3" xfId="12" applyFont="1" applyFill="1" applyBorder="1" applyAlignment="1">
      <alignment horizontal="center"/>
    </xf>
    <xf numFmtId="0" fontId="19" fillId="11" borderId="3" xfId="12" applyFont="1" applyFill="1" applyBorder="1" applyAlignment="1">
      <alignment wrapText="1"/>
    </xf>
    <xf numFmtId="4" fontId="20" fillId="11" borderId="3" xfId="12" applyNumberFormat="1" applyFont="1" applyFill="1" applyBorder="1" applyAlignment="1">
      <alignment wrapText="1"/>
    </xf>
    <xf numFmtId="4" fontId="29" fillId="11" borderId="3" xfId="12" applyNumberFormat="1" applyFont="1" applyFill="1" applyBorder="1" applyAlignment="1">
      <alignment wrapText="1"/>
    </xf>
    <xf numFmtId="0" fontId="26" fillId="0" borderId="3" xfId="12" applyFont="1" applyBorder="1"/>
    <xf numFmtId="4" fontId="30" fillId="0" borderId="3" xfId="12" applyNumberFormat="1" applyFont="1" applyBorder="1"/>
    <xf numFmtId="4" fontId="24" fillId="11" borderId="3" xfId="12" applyNumberFormat="1" applyFont="1" applyFill="1" applyBorder="1"/>
    <xf numFmtId="4" fontId="31" fillId="11" borderId="3" xfId="12" applyNumberFormat="1" applyFont="1" applyFill="1" applyBorder="1"/>
    <xf numFmtId="0" fontId="20" fillId="10" borderId="3" xfId="12" applyFont="1" applyFill="1" applyBorder="1" applyAlignment="1">
      <alignment horizontal="center"/>
    </xf>
    <xf numFmtId="4" fontId="20" fillId="10" borderId="3" xfId="12" applyNumberFormat="1" applyFont="1" applyFill="1" applyBorder="1" applyAlignment="1">
      <alignment wrapText="1"/>
    </xf>
    <xf numFmtId="4" fontId="19" fillId="10" borderId="3" xfId="12" applyNumberFormat="1" applyFont="1" applyFill="1" applyBorder="1"/>
    <xf numFmtId="0" fontId="20" fillId="0" borderId="0" xfId="12" applyFont="1"/>
    <xf numFmtId="4" fontId="24" fillId="9" borderId="3" xfId="12" applyNumberFormat="1" applyFont="1" applyFill="1" applyBorder="1" applyAlignment="1" applyProtection="1">
      <alignment horizontal="center" wrapText="1"/>
      <protection locked="0"/>
    </xf>
    <xf numFmtId="4" fontId="24" fillId="9" borderId="3" xfId="12" applyNumberFormat="1" applyFont="1" applyFill="1" applyBorder="1" applyAlignment="1">
      <alignment horizontal="center" wrapText="1"/>
    </xf>
    <xf numFmtId="164" fontId="19" fillId="0" borderId="3" xfId="1" applyNumberFormat="1" applyFont="1" applyFill="1" applyBorder="1" applyAlignment="1">
      <alignment horizontal="right" wrapText="1"/>
    </xf>
    <xf numFmtId="4" fontId="19" fillId="0" borderId="3" xfId="12" applyNumberFormat="1" applyFont="1" applyBorder="1" applyAlignment="1">
      <alignment horizontal="center" wrapText="1"/>
    </xf>
    <xf numFmtId="4" fontId="20" fillId="0" borderId="3" xfId="12" applyNumberFormat="1" applyFont="1" applyBorder="1"/>
    <xf numFmtId="4" fontId="19" fillId="0" borderId="3" xfId="12" applyNumberFormat="1" applyFont="1" applyBorder="1" applyAlignment="1">
      <alignment horizontal="right" wrapText="1"/>
    </xf>
    <xf numFmtId="0" fontId="20" fillId="10" borderId="3" xfId="0" applyFont="1" applyFill="1" applyBorder="1" applyAlignment="1">
      <alignment horizontal="center"/>
    </xf>
    <xf numFmtId="4" fontId="28" fillId="10" borderId="3" xfId="12" applyNumberFormat="1" applyFont="1" applyFill="1" applyBorder="1"/>
    <xf numFmtId="0" fontId="19" fillId="0" borderId="3" xfId="0" applyFont="1" applyBorder="1"/>
    <xf numFmtId="4" fontId="29" fillId="9" borderId="3" xfId="12" applyNumberFormat="1" applyFont="1" applyFill="1" applyBorder="1"/>
    <xf numFmtId="4" fontId="19" fillId="0" borderId="0" xfId="0" applyNumberFormat="1" applyFont="1"/>
    <xf numFmtId="0" fontId="0" fillId="0" borderId="6" xfId="0" applyBorder="1"/>
    <xf numFmtId="0" fontId="22" fillId="0" borderId="0" xfId="12" applyFont="1" applyAlignment="1">
      <alignment horizontal="center" wrapText="1"/>
    </xf>
    <xf numFmtId="4" fontId="32" fillId="0" borderId="0" xfId="12" applyNumberFormat="1" applyFont="1"/>
    <xf numFmtId="4" fontId="32" fillId="0" borderId="0" xfId="12" applyNumberFormat="1" applyFont="1" applyAlignment="1">
      <alignment horizontal="center"/>
    </xf>
    <xf numFmtId="0" fontId="22" fillId="0" borderId="0" xfId="12" applyFont="1" applyAlignment="1">
      <alignment horizontal="center" wrapText="1"/>
    </xf>
    <xf numFmtId="0" fontId="21" fillId="0" borderId="3" xfId="12" applyFont="1" applyBorder="1" applyAlignment="1">
      <alignment horizontal="left" wrapText="1"/>
    </xf>
    <xf numFmtId="0" fontId="17" fillId="0" borderId="0" xfId="12" applyFont="1" applyAlignment="1">
      <alignment horizontal="center" wrapText="1"/>
    </xf>
    <xf numFmtId="0" fontId="0" fillId="0" borderId="0" xfId="0"/>
    <xf numFmtId="0" fontId="17" fillId="0" borderId="0" xfId="12" applyFont="1" applyAlignment="1">
      <alignment horizontal="left" vertical="center" wrapText="1"/>
    </xf>
    <xf numFmtId="0" fontId="17" fillId="0" borderId="3" xfId="12" applyFont="1" applyBorder="1" applyAlignment="1">
      <alignment horizontal="center" wrapText="1"/>
    </xf>
    <xf numFmtId="4" fontId="17" fillId="0" borderId="3" xfId="12" applyNumberFormat="1" applyFont="1" applyBorder="1" applyAlignment="1">
      <alignment horizontal="right" wrapText="1"/>
    </xf>
    <xf numFmtId="0" fontId="17" fillId="0" borderId="3" xfId="12" applyFont="1" applyBorder="1" applyAlignment="1">
      <alignment horizontal="left" wrapText="1"/>
    </xf>
    <xf numFmtId="4" fontId="17" fillId="0" borderId="3" xfId="12" applyNumberFormat="1" applyFont="1" applyBorder="1" applyAlignment="1">
      <alignment horizontal="center" wrapText="1"/>
    </xf>
    <xf numFmtId="0" fontId="20" fillId="9" borderId="3" xfId="12" applyFont="1" applyFill="1" applyBorder="1" applyAlignment="1">
      <alignment horizontal="center" wrapText="1"/>
    </xf>
    <xf numFmtId="0" fontId="0" fillId="0" borderId="3" xfId="0" applyBorder="1"/>
    <xf numFmtId="0" fontId="20" fillId="0" borderId="0" xfId="12" applyFont="1" applyAlignment="1">
      <alignment horizontal="center" wrapText="1"/>
    </xf>
    <xf numFmtId="0" fontId="0" fillId="0" borderId="6" xfId="0" applyBorder="1"/>
    <xf numFmtId="49" fontId="24" fillId="9" borderId="3" xfId="12" applyNumberFormat="1" applyFont="1" applyFill="1" applyBorder="1" applyAlignment="1">
      <alignment horizontal="center" wrapText="1"/>
    </xf>
    <xf numFmtId="0" fontId="24" fillId="9" borderId="3" xfId="12" applyFont="1" applyFill="1" applyBorder="1" applyAlignment="1">
      <alignment horizontal="center"/>
    </xf>
    <xf numFmtId="0" fontId="20" fillId="11" borderId="3" xfId="12" applyFont="1" applyFill="1" applyBorder="1" applyAlignment="1">
      <alignment wrapText="1"/>
    </xf>
    <xf numFmtId="0" fontId="19" fillId="10" borderId="3" xfId="12" applyFont="1" applyFill="1" applyBorder="1" applyAlignment="1">
      <alignment horizontal="center" wrapText="1"/>
    </xf>
    <xf numFmtId="0" fontId="20" fillId="9" borderId="3" xfId="12" applyFont="1" applyFill="1" applyBorder="1" applyAlignment="1">
      <alignment horizontal="center"/>
    </xf>
    <xf numFmtId="0" fontId="20" fillId="10" borderId="3" xfId="12" applyFont="1" applyFill="1" applyBorder="1" applyAlignment="1">
      <alignment horizontal="center" wrapText="1"/>
    </xf>
    <xf numFmtId="4" fontId="33" fillId="10" borderId="3" xfId="12" applyNumberFormat="1" applyFont="1" applyFill="1" applyBorder="1" applyAlignment="1">
      <alignment horizontal="center" wrapText="1"/>
    </xf>
  </cellXfs>
  <cellStyles count="29">
    <cellStyle name="Accent" xfId="8"/>
    <cellStyle name="Accent 1" xfId="9"/>
    <cellStyle name="Accent 2" xfId="10"/>
    <cellStyle name="Accent 3" xfId="11"/>
    <cellStyle name="Bad" xfId="5" builtinId="27" customBuiltin="1"/>
    <cellStyle name="Comma [0]" xfId="1" builtinId="6" customBuiltin="1"/>
    <cellStyle name="Default 1" xfId="12"/>
    <cellStyle name="Error" xfId="13"/>
    <cellStyle name="Footnote" xfId="14"/>
    <cellStyle name="Good" xfId="4" builtinId="26" customBuiltin="1"/>
    <cellStyle name="Heading" xfId="15"/>
    <cellStyle name="Heading 1" xfId="2" builtinId="16" customBuiltin="1"/>
    <cellStyle name="Heading 2" xfId="3" builtinId="17" customBuiltin="1"/>
    <cellStyle name="Heading1" xfId="16"/>
    <cellStyle name="Heading1 1" xfId="17"/>
    <cellStyle name="Heading1 2" xfId="18"/>
    <cellStyle name="Hyperlink" xfId="19"/>
    <cellStyle name="Neutral" xfId="6" builtinId="28" customBuiltin="1"/>
    <cellStyle name="Normal" xfId="0" builtinId="0" customBuiltin="1"/>
    <cellStyle name="Note" xfId="7" builtinId="10" customBuiltin="1"/>
    <cellStyle name="Result" xfId="20"/>
    <cellStyle name="Result 1" xfId="21"/>
    <cellStyle name="Result 2" xfId="22"/>
    <cellStyle name="Result2" xfId="23"/>
    <cellStyle name="Result2 1" xfId="24"/>
    <cellStyle name="Result2 2" xfId="25"/>
    <cellStyle name="Status" xfId="26"/>
    <cellStyle name="Text" xfId="27"/>
    <cellStyle name="Warning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5"/>
  <sheetViews>
    <sheetView tabSelected="1" zoomScaleNormal="100" workbookViewId="0">
      <selection activeCell="H281" sqref="H281"/>
    </sheetView>
  </sheetViews>
  <sheetFormatPr defaultRowHeight="18.75"/>
  <cols>
    <col min="1" max="1" width="15.125" style="2" customWidth="1"/>
    <col min="2" max="2" width="19.125" style="12" customWidth="1"/>
    <col min="3" max="3" width="34.5" style="2" customWidth="1"/>
    <col min="4" max="4" width="29.125" style="2" customWidth="1"/>
    <col min="5" max="5" width="31.625" style="2" customWidth="1"/>
    <col min="6" max="6" width="26" style="2" customWidth="1"/>
    <col min="7" max="7" width="34.25" style="52" customWidth="1"/>
    <col min="8" max="8" width="17.25" style="52" customWidth="1"/>
    <col min="9" max="9" width="19.5" style="2" bestFit="1" customWidth="1"/>
    <col min="10" max="10" width="15.625" style="2" bestFit="1" customWidth="1"/>
    <col min="11" max="11" width="17.125" style="2" customWidth="1"/>
    <col min="12" max="66" width="11.125" style="2" customWidth="1"/>
    <col min="67" max="67" width="9" style="3" customWidth="1"/>
    <col min="68" max="16384" width="9" style="3"/>
  </cols>
  <sheetData>
    <row r="1" spans="1:64" ht="61.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64" ht="12" customHeight="1">
      <c r="A2" s="4"/>
      <c r="B2" s="4"/>
      <c r="C2" s="4"/>
      <c r="D2" s="4"/>
      <c r="E2" s="4"/>
      <c r="F2" s="4"/>
      <c r="G2" s="5"/>
      <c r="H2" s="4"/>
    </row>
    <row r="3" spans="1:64" ht="37.5" customHeight="1">
      <c r="A3" s="87"/>
      <c r="B3" s="87"/>
      <c r="C3" s="87"/>
      <c r="D3" s="87"/>
      <c r="E3" s="87"/>
      <c r="F3" s="87"/>
      <c r="G3" s="87"/>
      <c r="H3" s="87"/>
    </row>
    <row r="4" spans="1:64" ht="18.75" customHeight="1">
      <c r="A4" s="6"/>
      <c r="B4" s="5"/>
      <c r="C4" s="5"/>
      <c r="D4" s="5"/>
      <c r="E4" s="5"/>
      <c r="F4" s="5"/>
      <c r="G4" s="5"/>
      <c r="H4" s="5"/>
    </row>
    <row r="5" spans="1:64" ht="36" customHeight="1">
      <c r="A5" s="7"/>
      <c r="B5" s="88" t="s">
        <v>1</v>
      </c>
      <c r="C5" s="88"/>
      <c r="D5" s="88"/>
      <c r="E5" s="88"/>
      <c r="F5" s="88"/>
      <c r="G5" s="88"/>
      <c r="H5" s="88"/>
    </row>
    <row r="6" spans="1:64" ht="20.25" hidden="1">
      <c r="A6" s="7"/>
      <c r="B6" s="1"/>
      <c r="C6" s="1"/>
      <c r="D6" s="1"/>
      <c r="E6" s="1"/>
      <c r="F6" s="1"/>
      <c r="G6" s="1"/>
      <c r="H6" s="1"/>
    </row>
    <row r="7" spans="1:64" s="3" customFormat="1" ht="66" customHeight="1">
      <c r="A7" s="8" t="s">
        <v>2</v>
      </c>
      <c r="B7" s="89" t="s">
        <v>3</v>
      </c>
      <c r="C7" s="89"/>
      <c r="D7" s="10" t="s">
        <v>4</v>
      </c>
      <c r="E7" s="9" t="s">
        <v>5</v>
      </c>
      <c r="F7" s="9" t="s">
        <v>6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3" customFormat="1" ht="44.45" customHeight="1">
      <c r="A8" s="13">
        <v>791111</v>
      </c>
      <c r="B8" s="85" t="s">
        <v>7</v>
      </c>
      <c r="C8" s="85"/>
      <c r="D8" s="14">
        <v>35293342</v>
      </c>
      <c r="E8" s="15">
        <v>33734068.439999998</v>
      </c>
      <c r="F8" s="16">
        <f>E8*100/D8</f>
        <v>95.581961152899609</v>
      </c>
      <c r="G8" s="1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" customFormat="1" ht="79.150000000000006" customHeight="1">
      <c r="A9" s="13">
        <v>791111</v>
      </c>
      <c r="B9" s="85" t="s">
        <v>8</v>
      </c>
      <c r="C9" s="85"/>
      <c r="D9" s="15">
        <v>1232000</v>
      </c>
      <c r="E9" s="15">
        <v>1232000</v>
      </c>
      <c r="F9" s="16">
        <f>E9*100/D9</f>
        <v>100</v>
      </c>
      <c r="G9" s="17"/>
      <c r="H9" s="7"/>
      <c r="I9" s="2"/>
      <c r="J9" s="2"/>
      <c r="K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3" customFormat="1" ht="55.5" customHeight="1">
      <c r="A10" s="13">
        <v>741413</v>
      </c>
      <c r="B10" s="85" t="s">
        <v>9</v>
      </c>
      <c r="C10" s="85"/>
      <c r="D10" s="15">
        <v>115779.97</v>
      </c>
      <c r="E10" s="15">
        <v>0</v>
      </c>
      <c r="F10" s="16">
        <f>E10*100/D10</f>
        <v>0</v>
      </c>
      <c r="G10" s="17"/>
      <c r="H10" s="7"/>
      <c r="I10" s="2"/>
      <c r="J10" s="2"/>
      <c r="K10" s="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3" customFormat="1" ht="49.15" customHeight="1">
      <c r="A11" s="13">
        <v>742141</v>
      </c>
      <c r="B11" s="85" t="s">
        <v>10</v>
      </c>
      <c r="C11" s="85"/>
      <c r="D11" s="15">
        <v>6718306</v>
      </c>
      <c r="E11" s="15">
        <v>6826109.3799999999</v>
      </c>
      <c r="F11" s="16">
        <f>E11*100/D11</f>
        <v>101.60462146261274</v>
      </c>
      <c r="G11" s="1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3" customFormat="1" ht="40.700000000000003" customHeight="1">
      <c r="A12" s="13">
        <v>733147</v>
      </c>
      <c r="B12" s="85" t="s">
        <v>11</v>
      </c>
      <c r="C12" s="85"/>
      <c r="D12" s="15">
        <v>2740000</v>
      </c>
      <c r="E12" s="15">
        <v>1858046</v>
      </c>
      <c r="F12" s="16">
        <f>E12*100/D12</f>
        <v>67.81189781021898</v>
      </c>
      <c r="G12" s="17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3" customFormat="1" ht="48.6" customHeight="1">
      <c r="A13" s="13">
        <v>744141</v>
      </c>
      <c r="B13" s="85" t="s">
        <v>12</v>
      </c>
      <c r="C13" s="85"/>
      <c r="D13" s="15">
        <v>0</v>
      </c>
      <c r="E13" s="15">
        <v>0</v>
      </c>
      <c r="F13" s="16">
        <v>0</v>
      </c>
      <c r="G13" s="17"/>
      <c r="H13" s="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3" customFormat="1" ht="44.25" customHeight="1">
      <c r="A14" s="13">
        <v>771111</v>
      </c>
      <c r="B14" s="85" t="s">
        <v>13</v>
      </c>
      <c r="C14" s="85"/>
      <c r="D14" s="15">
        <v>0</v>
      </c>
      <c r="E14" s="15">
        <v>0</v>
      </c>
      <c r="F14" s="16">
        <v>0</v>
      </c>
      <c r="G14" s="17"/>
      <c r="H14" s="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3" customFormat="1" ht="44.25" customHeight="1">
      <c r="A15" s="13">
        <v>733144</v>
      </c>
      <c r="B15" s="85" t="s">
        <v>14</v>
      </c>
      <c r="C15" s="85"/>
      <c r="D15" s="15">
        <v>443426.52</v>
      </c>
      <c r="E15" s="15">
        <v>443426.52</v>
      </c>
      <c r="F15" s="16">
        <f>E15*100/D15</f>
        <v>100</v>
      </c>
      <c r="G15" s="17"/>
      <c r="H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3" customFormat="1" ht="44.25" customHeight="1">
      <c r="A16" s="13">
        <v>823141</v>
      </c>
      <c r="B16" s="85" t="s">
        <v>15</v>
      </c>
      <c r="C16" s="85"/>
      <c r="D16" s="15">
        <v>833390</v>
      </c>
      <c r="E16" s="15">
        <v>860960</v>
      </c>
      <c r="F16" s="16">
        <f>E16*100/D16</f>
        <v>103.308175044097</v>
      </c>
      <c r="G16" s="17"/>
      <c r="H16" s="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6" ht="42.75" customHeight="1">
      <c r="A17" s="13">
        <v>321311</v>
      </c>
      <c r="B17" s="85" t="s">
        <v>16</v>
      </c>
      <c r="C17" s="85"/>
      <c r="D17" s="15">
        <v>8340793.5099999998</v>
      </c>
      <c r="E17" s="15">
        <v>8340793.5099999998</v>
      </c>
      <c r="F17" s="16">
        <v>0</v>
      </c>
      <c r="G17" s="17"/>
      <c r="H17" s="7"/>
      <c r="BM17" s="3"/>
      <c r="BN17" s="3"/>
    </row>
    <row r="18" spans="1:66" ht="21" customHeight="1">
      <c r="A18" s="19"/>
      <c r="B18" s="91" t="s">
        <v>17</v>
      </c>
      <c r="C18" s="91"/>
      <c r="D18" s="92">
        <f>SUM(D8:D17)</f>
        <v>55717038</v>
      </c>
      <c r="E18" s="92">
        <f>SUM(E8:E17)</f>
        <v>53295403.850000001</v>
      </c>
      <c r="F18" s="90">
        <f>E18*100/D18</f>
        <v>95.653691874288072</v>
      </c>
      <c r="G18" s="17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3"/>
      <c r="BN18" s="3"/>
    </row>
    <row r="19" spans="1:66" ht="21" customHeight="1">
      <c r="A19" s="20"/>
      <c r="B19" s="91"/>
      <c r="C19" s="91"/>
      <c r="D19" s="92"/>
      <c r="E19" s="92"/>
      <c r="F19" s="90"/>
      <c r="G19" s="17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3"/>
      <c r="BN19" s="3"/>
    </row>
    <row r="20" spans="1:66">
      <c r="A20" s="6"/>
      <c r="B20" s="5"/>
      <c r="C20" s="4"/>
      <c r="D20" s="4"/>
      <c r="E20" s="4"/>
      <c r="F20" s="4"/>
      <c r="G20" s="4"/>
      <c r="H20" s="21"/>
    </row>
    <row r="21" spans="1:66" ht="43.5" customHeight="1">
      <c r="A21" s="6"/>
      <c r="B21" s="95" t="s">
        <v>18</v>
      </c>
      <c r="C21" s="95"/>
      <c r="D21" s="95"/>
      <c r="E21" s="95"/>
      <c r="F21" s="95"/>
      <c r="G21" s="95"/>
      <c r="H21" s="95"/>
    </row>
    <row r="22" spans="1:66" ht="3" customHeight="1">
      <c r="A22" s="6"/>
      <c r="B22" s="96"/>
      <c r="C22" s="96"/>
      <c r="D22" s="96"/>
      <c r="E22" s="96"/>
      <c r="F22" s="96"/>
      <c r="G22" s="96"/>
      <c r="H22" s="22"/>
    </row>
    <row r="23" spans="1:66" ht="81" customHeight="1">
      <c r="A23" s="23" t="s">
        <v>19</v>
      </c>
      <c r="B23" s="24" t="s">
        <v>2</v>
      </c>
      <c r="C23" s="24" t="s">
        <v>20</v>
      </c>
      <c r="D23" s="24" t="s">
        <v>184</v>
      </c>
      <c r="E23" s="24" t="s">
        <v>185</v>
      </c>
      <c r="F23" s="25" t="s">
        <v>21</v>
      </c>
      <c r="G23" s="24" t="s">
        <v>22</v>
      </c>
      <c r="H23" s="9" t="s">
        <v>23</v>
      </c>
      <c r="I23" s="26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ht="45.75" customHeight="1">
      <c r="A24" s="28" t="s">
        <v>24</v>
      </c>
      <c r="B24" s="97" t="s">
        <v>25</v>
      </c>
      <c r="C24" s="97"/>
      <c r="D24" s="29">
        <f>SUM(D25:D26)</f>
        <v>21308905</v>
      </c>
      <c r="E24" s="29">
        <f>SUM(E25:E26)</f>
        <v>3720000</v>
      </c>
      <c r="F24" s="29">
        <f>F25+F26</f>
        <v>21308904</v>
      </c>
      <c r="G24" s="29">
        <f>G25+G26</f>
        <v>3641855.82</v>
      </c>
      <c r="H24" s="30">
        <f t="shared" ref="H24:H32" si="0">F24*100/D24</f>
        <v>99.999995307126298</v>
      </c>
      <c r="I24" s="31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ht="36.75">
      <c r="A25" s="33"/>
      <c r="B25" s="34">
        <v>411110</v>
      </c>
      <c r="C25" s="35" t="s">
        <v>26</v>
      </c>
      <c r="D25" s="36">
        <v>20146544</v>
      </c>
      <c r="E25" s="36">
        <v>3523000</v>
      </c>
      <c r="F25" s="36">
        <v>20146543</v>
      </c>
      <c r="G25" s="36">
        <v>3513422.94</v>
      </c>
      <c r="H25" s="30">
        <f t="shared" si="0"/>
        <v>99.999995036369512</v>
      </c>
      <c r="I25" s="31"/>
      <c r="J25" s="31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</row>
    <row r="26" spans="1:66" customFormat="1" ht="54.75">
      <c r="A26" s="33"/>
      <c r="B26" s="34">
        <v>411115</v>
      </c>
      <c r="C26" s="35" t="s">
        <v>27</v>
      </c>
      <c r="D26" s="36">
        <v>1162361</v>
      </c>
      <c r="E26" s="36">
        <v>197000</v>
      </c>
      <c r="F26" s="36">
        <v>1162361</v>
      </c>
      <c r="G26" s="36">
        <v>128432.88</v>
      </c>
      <c r="H26" s="30">
        <f t="shared" si="0"/>
        <v>100</v>
      </c>
      <c r="I26" s="31"/>
      <c r="J26" s="31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</row>
    <row r="27" spans="1:66" customFormat="1" ht="28.5" customHeight="1">
      <c r="A27" s="39">
        <v>412</v>
      </c>
      <c r="B27" s="98" t="s">
        <v>28</v>
      </c>
      <c r="C27" s="98"/>
      <c r="D27" s="40">
        <f>SUM(D28:D29)</f>
        <v>3441387</v>
      </c>
      <c r="E27" s="40">
        <f>SUM(E28:E29)</f>
        <v>610000</v>
      </c>
      <c r="F27" s="40">
        <f>F28+F29</f>
        <v>3441386</v>
      </c>
      <c r="G27" s="40">
        <f>G28+G29</f>
        <v>588161.87</v>
      </c>
      <c r="H27" s="30">
        <f t="shared" si="0"/>
        <v>99.999970941948703</v>
      </c>
      <c r="I27" s="31"/>
      <c r="J27" s="3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</row>
    <row r="28" spans="1:66" customFormat="1">
      <c r="A28" s="94"/>
      <c r="B28" s="34">
        <v>412111</v>
      </c>
      <c r="C28" s="43" t="s">
        <v>29</v>
      </c>
      <c r="D28" s="36">
        <v>2343979</v>
      </c>
      <c r="E28" s="36">
        <v>412000</v>
      </c>
      <c r="F28" s="36">
        <v>2343978</v>
      </c>
      <c r="G28" s="36">
        <v>400605.8</v>
      </c>
      <c r="H28" s="30">
        <f t="shared" si="0"/>
        <v>99.999957337501741</v>
      </c>
      <c r="I28" s="31"/>
      <c r="J28" s="31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</row>
    <row r="29" spans="1:66" customFormat="1" ht="54.75">
      <c r="A29" s="94"/>
      <c r="B29" s="34">
        <v>412211</v>
      </c>
      <c r="C29" s="43" t="s">
        <v>30</v>
      </c>
      <c r="D29" s="36">
        <v>1097408</v>
      </c>
      <c r="E29" s="36">
        <v>198000</v>
      </c>
      <c r="F29" s="36">
        <v>1097408</v>
      </c>
      <c r="G29" s="36">
        <v>187556.07</v>
      </c>
      <c r="H29" s="30">
        <f t="shared" si="0"/>
        <v>100</v>
      </c>
      <c r="I29" s="31"/>
      <c r="J29" s="31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1:66" customFormat="1" ht="18.75" customHeight="1">
      <c r="A30" s="44">
        <v>413</v>
      </c>
      <c r="B30" s="93" t="s">
        <v>31</v>
      </c>
      <c r="C30" s="93"/>
      <c r="D30" s="45">
        <f>SUM(D31)</f>
        <v>60000</v>
      </c>
      <c r="E30" s="45">
        <f>SUM(E31)</f>
        <v>100000</v>
      </c>
      <c r="F30" s="40">
        <f>SUM(F31)</f>
        <v>50000</v>
      </c>
      <c r="G30" s="45">
        <v>0</v>
      </c>
      <c r="H30" s="30">
        <f t="shared" si="0"/>
        <v>83.333333333333329</v>
      </c>
      <c r="I30" s="31"/>
      <c r="J30" s="3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customFormat="1" ht="36.75">
      <c r="A31" s="46"/>
      <c r="B31" s="47">
        <v>413142</v>
      </c>
      <c r="C31" s="43" t="s">
        <v>32</v>
      </c>
      <c r="D31" s="48">
        <v>60000</v>
      </c>
      <c r="E31" s="49">
        <v>100000</v>
      </c>
      <c r="F31" s="49">
        <v>50000</v>
      </c>
      <c r="G31" s="49">
        <v>0</v>
      </c>
      <c r="H31" s="30">
        <f t="shared" si="0"/>
        <v>83.333333333333329</v>
      </c>
      <c r="I31" s="31"/>
      <c r="J31" s="3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customFormat="1" ht="33.75" customHeight="1">
      <c r="A32" s="50">
        <v>414</v>
      </c>
      <c r="B32" s="93" t="s">
        <v>33</v>
      </c>
      <c r="C32" s="93"/>
      <c r="D32" s="45">
        <f>SUM(D33:D36)</f>
        <v>184050</v>
      </c>
      <c r="E32" s="45">
        <f>SUM(E33:E36)</f>
        <v>800000</v>
      </c>
      <c r="F32" s="45">
        <f>SUM(F33:F36)</f>
        <v>184050</v>
      </c>
      <c r="G32" s="45">
        <f>SUM(G33:G36)</f>
        <v>147569.79999999999</v>
      </c>
      <c r="H32" s="30">
        <f t="shared" si="0"/>
        <v>100</v>
      </c>
      <c r="I32" s="31"/>
      <c r="J32" s="3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customFormat="1" ht="42.75" customHeight="1">
      <c r="A33" s="51"/>
      <c r="B33" s="47">
        <v>414121</v>
      </c>
      <c r="C33" s="43" t="s">
        <v>34</v>
      </c>
      <c r="D33" s="49">
        <v>0</v>
      </c>
      <c r="E33" s="49">
        <v>80000</v>
      </c>
      <c r="F33" s="49">
        <v>0</v>
      </c>
      <c r="G33" s="49">
        <v>77769.8</v>
      </c>
      <c r="H33" s="30">
        <v>0</v>
      </c>
      <c r="I33" s="31"/>
      <c r="J33" s="3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customFormat="1" ht="42.75" customHeight="1">
      <c r="A34" s="51"/>
      <c r="B34" s="47">
        <v>414311</v>
      </c>
      <c r="C34" s="43" t="s">
        <v>35</v>
      </c>
      <c r="D34" s="48">
        <v>0</v>
      </c>
      <c r="E34" s="49">
        <v>0</v>
      </c>
      <c r="F34" s="49">
        <v>0</v>
      </c>
      <c r="G34" s="49">
        <v>0</v>
      </c>
      <c r="H34" s="30">
        <v>0</v>
      </c>
      <c r="I34" s="31"/>
      <c r="J34" s="3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customFormat="1" ht="36.75">
      <c r="A35" s="51"/>
      <c r="B35" s="47">
        <v>414411</v>
      </c>
      <c r="C35" s="43" t="s">
        <v>36</v>
      </c>
      <c r="D35" s="49">
        <v>184050</v>
      </c>
      <c r="E35" s="49">
        <v>400000</v>
      </c>
      <c r="F35" s="49">
        <v>184050</v>
      </c>
      <c r="G35" s="49">
        <v>0</v>
      </c>
      <c r="H35" s="30">
        <f>F35*100/D35</f>
        <v>100</v>
      </c>
      <c r="I35" s="31"/>
      <c r="J35" s="3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customFormat="1" ht="53.25" customHeight="1">
      <c r="A36" s="51"/>
      <c r="B36" s="47">
        <v>414419</v>
      </c>
      <c r="C36" s="43" t="s">
        <v>37</v>
      </c>
      <c r="D36" s="49">
        <v>0</v>
      </c>
      <c r="E36" s="49">
        <v>320000</v>
      </c>
      <c r="F36" s="49">
        <v>0</v>
      </c>
      <c r="G36" s="49">
        <v>69800</v>
      </c>
      <c r="H36" s="30">
        <v>0</v>
      </c>
      <c r="I36" s="31"/>
      <c r="J36" s="3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customFormat="1" ht="18.75" customHeight="1">
      <c r="A37" s="44">
        <v>415</v>
      </c>
      <c r="B37" s="93" t="s">
        <v>38</v>
      </c>
      <c r="C37" s="93"/>
      <c r="D37" s="45">
        <f>SUM(D38)</f>
        <v>750000</v>
      </c>
      <c r="E37" s="45">
        <f>SUM(E38)</f>
        <v>100000</v>
      </c>
      <c r="F37" s="45">
        <f>F38</f>
        <v>584826</v>
      </c>
      <c r="G37" s="45">
        <f>G38</f>
        <v>27135</v>
      </c>
      <c r="H37" s="30">
        <f t="shared" ref="H37:H50" si="1">F37*100/D37</f>
        <v>77.976799999999997</v>
      </c>
      <c r="I37" s="31"/>
      <c r="J37" s="3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customFormat="1" ht="36.75">
      <c r="A38" s="46"/>
      <c r="B38" s="47">
        <v>415112</v>
      </c>
      <c r="C38" s="43" t="s">
        <v>39</v>
      </c>
      <c r="D38" s="48">
        <v>750000</v>
      </c>
      <c r="E38" s="49">
        <v>100000</v>
      </c>
      <c r="F38" s="49">
        <v>584826</v>
      </c>
      <c r="G38" s="49">
        <v>27135</v>
      </c>
      <c r="H38" s="30">
        <f t="shared" si="1"/>
        <v>77.976799999999997</v>
      </c>
      <c r="I38" s="31"/>
      <c r="J38" s="3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customFormat="1" ht="18.75" customHeight="1">
      <c r="A39" s="50">
        <v>416</v>
      </c>
      <c r="B39" s="93" t="s">
        <v>40</v>
      </c>
      <c r="C39" s="93"/>
      <c r="D39" s="45">
        <f>SUM(D40)</f>
        <v>200000</v>
      </c>
      <c r="E39" s="45">
        <f>SUM(E40)</f>
        <v>50000</v>
      </c>
      <c r="F39" s="45">
        <f>SUM(F40)</f>
        <v>200000</v>
      </c>
      <c r="G39" s="45">
        <f>SUM(G40)</f>
        <v>10201</v>
      </c>
      <c r="H39" s="30">
        <f t="shared" si="1"/>
        <v>100</v>
      </c>
      <c r="I39" s="31"/>
      <c r="J39" s="3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customFormat="1">
      <c r="A40" s="46"/>
      <c r="B40" s="47">
        <v>416111</v>
      </c>
      <c r="C40" s="43" t="s">
        <v>41</v>
      </c>
      <c r="D40" s="48">
        <v>200000</v>
      </c>
      <c r="E40" s="49">
        <v>50000</v>
      </c>
      <c r="F40" s="49">
        <v>200000</v>
      </c>
      <c r="G40" s="49">
        <v>10201</v>
      </c>
      <c r="H40" s="30">
        <f t="shared" si="1"/>
        <v>100</v>
      </c>
      <c r="I40" s="31"/>
      <c r="J40" s="3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customFormat="1" ht="18.75" customHeight="1">
      <c r="A41" s="50">
        <v>421</v>
      </c>
      <c r="B41" s="93" t="s">
        <v>42</v>
      </c>
      <c r="C41" s="93"/>
      <c r="D41" s="45">
        <f>SUM(D42:D60)</f>
        <v>4820000</v>
      </c>
      <c r="E41" s="45">
        <f>SUM(E42:E60)</f>
        <v>1400000</v>
      </c>
      <c r="F41" s="45">
        <f>SUM(F42:F60)</f>
        <v>4109264.91</v>
      </c>
      <c r="G41" s="45">
        <f>SUM(G42:G60)</f>
        <v>226155.55999999997</v>
      </c>
      <c r="H41" s="30">
        <f t="shared" si="1"/>
        <v>85.254458713692941</v>
      </c>
      <c r="I41" s="31"/>
      <c r="J41" s="3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customFormat="1" ht="36.75">
      <c r="A42" s="94"/>
      <c r="B42" s="47">
        <v>421111</v>
      </c>
      <c r="C42" s="43" t="s">
        <v>43</v>
      </c>
      <c r="D42" s="48">
        <v>60000</v>
      </c>
      <c r="E42" s="49">
        <v>110000</v>
      </c>
      <c r="F42" s="49">
        <v>46162.75</v>
      </c>
      <c r="G42" s="49">
        <v>31955.82</v>
      </c>
      <c r="H42" s="30">
        <f t="shared" si="1"/>
        <v>76.937916666666666</v>
      </c>
      <c r="I42" s="31"/>
      <c r="J42" s="3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customFormat="1" ht="48.75" customHeight="1">
      <c r="A43" s="94"/>
      <c r="B43" s="47">
        <v>421211</v>
      </c>
      <c r="C43" s="43" t="s">
        <v>44</v>
      </c>
      <c r="D43" s="48">
        <v>1200000</v>
      </c>
      <c r="E43" s="49">
        <v>50000</v>
      </c>
      <c r="F43" s="49">
        <v>1143730.18</v>
      </c>
      <c r="G43" s="49">
        <v>0</v>
      </c>
      <c r="H43" s="30">
        <f t="shared" si="1"/>
        <v>95.31084833333334</v>
      </c>
      <c r="I43" s="31"/>
      <c r="J43" s="3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customFormat="1" ht="48.75" customHeight="1">
      <c r="A44" s="94"/>
      <c r="B44" s="47">
        <v>421223</v>
      </c>
      <c r="C44" s="43" t="s">
        <v>45</v>
      </c>
      <c r="D44" s="48">
        <v>60000</v>
      </c>
      <c r="E44" s="49">
        <v>50000</v>
      </c>
      <c r="F44" s="49">
        <v>59700</v>
      </c>
      <c r="G44" s="49">
        <v>0</v>
      </c>
      <c r="H44" s="30">
        <f t="shared" si="1"/>
        <v>99.5</v>
      </c>
      <c r="I44" s="31"/>
      <c r="J44" s="3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customFormat="1" ht="32.1" customHeight="1">
      <c r="A45" s="94"/>
      <c r="B45" s="47">
        <v>421225</v>
      </c>
      <c r="C45" s="43" t="s">
        <v>46</v>
      </c>
      <c r="D45" s="48">
        <v>2480000</v>
      </c>
      <c r="E45" s="49">
        <v>230000</v>
      </c>
      <c r="F45" s="49">
        <v>1981921.76</v>
      </c>
      <c r="G45" s="49">
        <v>0</v>
      </c>
      <c r="H45" s="30">
        <f t="shared" si="1"/>
        <v>79.916200000000003</v>
      </c>
      <c r="I45" s="31"/>
      <c r="J45" s="3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customFormat="1" ht="36.75">
      <c r="A46" s="94"/>
      <c r="B46" s="47">
        <v>421311</v>
      </c>
      <c r="C46" s="43" t="s">
        <v>47</v>
      </c>
      <c r="D46" s="48">
        <v>80000</v>
      </c>
      <c r="E46" s="49">
        <v>30000</v>
      </c>
      <c r="F46" s="49">
        <v>38739.83</v>
      </c>
      <c r="G46" s="49">
        <v>0</v>
      </c>
      <c r="H46" s="30">
        <f t="shared" si="1"/>
        <v>48.424787500000001</v>
      </c>
      <c r="I46" s="31"/>
      <c r="J46" s="3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customFormat="1">
      <c r="A47" s="94"/>
      <c r="B47" s="47">
        <v>421321</v>
      </c>
      <c r="C47" s="43" t="s">
        <v>48</v>
      </c>
      <c r="D47" s="48">
        <v>40000</v>
      </c>
      <c r="E47" s="49">
        <v>60000</v>
      </c>
      <c r="F47" s="49">
        <v>0</v>
      </c>
      <c r="G47" s="49">
        <v>11000</v>
      </c>
      <c r="H47" s="30">
        <f t="shared" si="1"/>
        <v>0</v>
      </c>
      <c r="I47" s="31"/>
      <c r="J47" s="3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customFormat="1">
      <c r="A48" s="94"/>
      <c r="B48" s="47">
        <v>421323</v>
      </c>
      <c r="C48" s="43" t="s">
        <v>49</v>
      </c>
      <c r="D48" s="48">
        <v>30000</v>
      </c>
      <c r="E48" s="49">
        <v>80000</v>
      </c>
      <c r="F48" s="49">
        <v>15264</v>
      </c>
      <c r="G48" s="49">
        <v>0</v>
      </c>
      <c r="H48" s="30">
        <f t="shared" si="1"/>
        <v>50.88</v>
      </c>
      <c r="I48" s="31"/>
      <c r="J48" s="3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customFormat="1">
      <c r="A49" s="94"/>
      <c r="B49" s="47">
        <v>421324</v>
      </c>
      <c r="C49" s="43" t="s">
        <v>50</v>
      </c>
      <c r="D49" s="48">
        <v>30000</v>
      </c>
      <c r="E49" s="49">
        <v>50000</v>
      </c>
      <c r="F49" s="49">
        <v>23150.15</v>
      </c>
      <c r="G49" s="49">
        <v>11345.97</v>
      </c>
      <c r="H49" s="30">
        <f t="shared" si="1"/>
        <v>77.16716666666666</v>
      </c>
      <c r="I49" s="31"/>
      <c r="J49" s="3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customFormat="1">
      <c r="A50" s="94"/>
      <c r="B50" s="47">
        <v>421411</v>
      </c>
      <c r="C50" s="43" t="s">
        <v>51</v>
      </c>
      <c r="D50" s="48">
        <v>130000</v>
      </c>
      <c r="E50" s="49">
        <v>60000</v>
      </c>
      <c r="F50" s="49">
        <v>120247.94</v>
      </c>
      <c r="G50" s="49">
        <v>7507.37</v>
      </c>
      <c r="H50" s="30">
        <f t="shared" si="1"/>
        <v>92.498415384615384</v>
      </c>
      <c r="I50" s="31"/>
      <c r="J50" s="3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customFormat="1">
      <c r="A51" s="94"/>
      <c r="B51" s="47">
        <v>421412</v>
      </c>
      <c r="C51" s="43" t="s">
        <v>52</v>
      </c>
      <c r="D51" s="48">
        <v>0</v>
      </c>
      <c r="E51" s="49">
        <v>70000</v>
      </c>
      <c r="F51" s="49"/>
      <c r="G51" s="49">
        <v>18965</v>
      </c>
      <c r="H51" s="30">
        <v>0</v>
      </c>
      <c r="I51" s="31"/>
      <c r="J51" s="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customFormat="1" ht="36.75">
      <c r="A52" s="94"/>
      <c r="B52" s="47">
        <v>421414</v>
      </c>
      <c r="C52" s="43" t="s">
        <v>53</v>
      </c>
      <c r="D52" s="48">
        <v>80000</v>
      </c>
      <c r="E52" s="49">
        <v>70000</v>
      </c>
      <c r="F52" s="49">
        <v>80000</v>
      </c>
      <c r="G52" s="49">
        <v>5878.64</v>
      </c>
      <c r="H52" s="30">
        <f>F52*100/D52</f>
        <v>100</v>
      </c>
      <c r="I52" s="31"/>
      <c r="J52" s="3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customFormat="1">
      <c r="A53" s="94"/>
      <c r="B53" s="47">
        <v>421421</v>
      </c>
      <c r="C53" s="43" t="s">
        <v>54</v>
      </c>
      <c r="D53" s="48">
        <v>50000</v>
      </c>
      <c r="E53" s="49">
        <v>50000</v>
      </c>
      <c r="F53" s="49">
        <v>36842</v>
      </c>
      <c r="G53" s="49">
        <v>4298.82</v>
      </c>
      <c r="H53" s="30">
        <f>F53*100/D53</f>
        <v>73.683999999999997</v>
      </c>
      <c r="I53" s="31"/>
      <c r="J53" s="3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customFormat="1">
      <c r="A54" s="94"/>
      <c r="B54" s="47">
        <v>421511</v>
      </c>
      <c r="C54" s="43" t="s">
        <v>55</v>
      </c>
      <c r="D54" s="48">
        <v>120000</v>
      </c>
      <c r="E54" s="49">
        <v>80000</v>
      </c>
      <c r="F54" s="49">
        <v>113916.68</v>
      </c>
      <c r="G54" s="49">
        <v>0</v>
      </c>
      <c r="H54" s="30">
        <f>F54*100/D54</f>
        <v>94.930566666666664</v>
      </c>
      <c r="I54" s="31"/>
      <c r="J54" s="3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customFormat="1">
      <c r="A55" s="94"/>
      <c r="B55" s="47">
        <v>421512</v>
      </c>
      <c r="C55" s="43" t="s">
        <v>56</v>
      </c>
      <c r="D55" s="48">
        <v>0</v>
      </c>
      <c r="E55" s="49">
        <v>80000</v>
      </c>
      <c r="F55" s="49">
        <v>0</v>
      </c>
      <c r="G55" s="49">
        <v>27923</v>
      </c>
      <c r="H55" s="30">
        <v>0</v>
      </c>
      <c r="I55" s="31"/>
      <c r="J55" s="3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customFormat="1" ht="36.75">
      <c r="A56" s="94"/>
      <c r="B56" s="47">
        <v>421519</v>
      </c>
      <c r="C56" s="43" t="s">
        <v>57</v>
      </c>
      <c r="D56" s="48">
        <v>30000</v>
      </c>
      <c r="E56" s="49">
        <v>120000</v>
      </c>
      <c r="F56" s="49">
        <v>29150.240000000002</v>
      </c>
      <c r="G56" s="49">
        <v>33731.4</v>
      </c>
      <c r="H56" s="30">
        <f>F56*100/D56</f>
        <v>97.16746666666667</v>
      </c>
      <c r="I56" s="31"/>
      <c r="J56" s="3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customFormat="1" ht="54.75">
      <c r="A57" s="94"/>
      <c r="B57" s="47">
        <v>421521</v>
      </c>
      <c r="C57" s="43" t="s">
        <v>58</v>
      </c>
      <c r="D57" s="48">
        <v>30000</v>
      </c>
      <c r="E57" s="49">
        <v>20000</v>
      </c>
      <c r="F57" s="49">
        <v>24439.38</v>
      </c>
      <c r="G57" s="49">
        <v>961.8</v>
      </c>
      <c r="H57" s="30">
        <f>F57*100/D57</f>
        <v>81.464600000000004</v>
      </c>
      <c r="I57" s="31"/>
      <c r="J57" s="3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customFormat="1" ht="48" customHeight="1">
      <c r="A58" s="94"/>
      <c r="B58" s="47">
        <v>421522</v>
      </c>
      <c r="C58" s="43" t="s">
        <v>59</v>
      </c>
      <c r="D58" s="48">
        <v>0</v>
      </c>
      <c r="E58" s="49">
        <v>50000</v>
      </c>
      <c r="F58" s="49">
        <v>0</v>
      </c>
      <c r="G58" s="49">
        <v>36000</v>
      </c>
      <c r="H58" s="30">
        <v>0</v>
      </c>
      <c r="I58" s="31"/>
      <c r="J58" s="3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customFormat="1" ht="40.5" customHeight="1">
      <c r="A59" s="94"/>
      <c r="B59" s="47">
        <v>421619</v>
      </c>
      <c r="C59" s="43" t="s">
        <v>60</v>
      </c>
      <c r="D59" s="48">
        <v>0</v>
      </c>
      <c r="E59" s="49">
        <v>70000</v>
      </c>
      <c r="F59" s="49">
        <v>0</v>
      </c>
      <c r="G59" s="49"/>
      <c r="H59" s="30">
        <v>0</v>
      </c>
      <c r="I59" s="31"/>
      <c r="J59" s="3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customFormat="1" ht="36" customHeight="1">
      <c r="A60" s="94"/>
      <c r="B60" s="47">
        <v>421919</v>
      </c>
      <c r="C60" s="43" t="s">
        <v>61</v>
      </c>
      <c r="D60" s="48">
        <v>400000</v>
      </c>
      <c r="E60" s="49">
        <v>70000</v>
      </c>
      <c r="F60" s="49">
        <v>396000</v>
      </c>
      <c r="G60" s="49">
        <v>36587.74</v>
      </c>
      <c r="H60" s="30">
        <f>F60*100/D60</f>
        <v>99</v>
      </c>
      <c r="I60" s="31"/>
      <c r="J60" s="3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customFormat="1" ht="18.75" customHeight="1">
      <c r="A61" s="50">
        <v>422</v>
      </c>
      <c r="B61" s="93" t="s">
        <v>62</v>
      </c>
      <c r="C61" s="93"/>
      <c r="D61" s="45">
        <f>SUM(D62:D69)</f>
        <v>40000</v>
      </c>
      <c r="E61" s="45">
        <f>SUM(E62:E69)</f>
        <v>380000</v>
      </c>
      <c r="F61" s="45">
        <f>SUM(F62:F67)</f>
        <v>40000</v>
      </c>
      <c r="G61" s="45">
        <f>SUM(G62:G70)</f>
        <v>107931.03</v>
      </c>
      <c r="H61" s="30">
        <f>F61*100/D61</f>
        <v>100</v>
      </c>
      <c r="I61" s="31"/>
      <c r="J61" s="3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customFormat="1" ht="54.75">
      <c r="A62" s="94"/>
      <c r="B62" s="47">
        <v>422111</v>
      </c>
      <c r="C62" s="43" t="s">
        <v>63</v>
      </c>
      <c r="D62" s="48">
        <v>40000</v>
      </c>
      <c r="E62" s="49">
        <v>200000</v>
      </c>
      <c r="F62" s="49">
        <v>40000</v>
      </c>
      <c r="G62" s="49">
        <v>72531</v>
      </c>
      <c r="H62" s="30">
        <f>F62*100/D62</f>
        <v>100</v>
      </c>
      <c r="I62" s="31"/>
      <c r="J62" s="3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customFormat="1" ht="36.75">
      <c r="A63" s="94"/>
      <c r="B63" s="47">
        <v>422121</v>
      </c>
      <c r="C63" s="43" t="s">
        <v>64</v>
      </c>
      <c r="D63" s="48">
        <v>0</v>
      </c>
      <c r="E63" s="49">
        <v>40000</v>
      </c>
      <c r="F63" s="49">
        <v>0</v>
      </c>
      <c r="G63" s="49">
        <v>0</v>
      </c>
      <c r="H63" s="30">
        <v>0</v>
      </c>
      <c r="I63" s="31"/>
      <c r="J63" s="3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customFormat="1" ht="36.75">
      <c r="A64" s="94"/>
      <c r="B64" s="47">
        <v>422131</v>
      </c>
      <c r="C64" s="43" t="s">
        <v>65</v>
      </c>
      <c r="D64" s="48">
        <v>0</v>
      </c>
      <c r="E64" s="49">
        <v>60000</v>
      </c>
      <c r="F64" s="49">
        <v>0</v>
      </c>
      <c r="G64" s="49">
        <v>8800.0300000000007</v>
      </c>
      <c r="H64" s="30">
        <v>0</v>
      </c>
      <c r="I64" s="31"/>
      <c r="J64" s="31"/>
      <c r="K64" s="5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customFormat="1" ht="37.5" customHeight="1">
      <c r="A65" s="94"/>
      <c r="B65" s="47">
        <v>422194</v>
      </c>
      <c r="C65" s="43" t="s">
        <v>66</v>
      </c>
      <c r="D65" s="49">
        <v>0</v>
      </c>
      <c r="E65" s="49">
        <v>0</v>
      </c>
      <c r="F65" s="49">
        <v>0</v>
      </c>
      <c r="G65" s="49">
        <v>0</v>
      </c>
      <c r="H65" s="30">
        <v>0</v>
      </c>
      <c r="I65" s="31"/>
      <c r="J65" s="3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customFormat="1" ht="42" customHeight="1">
      <c r="A66" s="94"/>
      <c r="B66" s="47">
        <v>422211</v>
      </c>
      <c r="C66" s="43" t="s">
        <v>67</v>
      </c>
      <c r="D66" s="49">
        <v>0</v>
      </c>
      <c r="E66" s="49">
        <v>0</v>
      </c>
      <c r="F66" s="49">
        <v>0</v>
      </c>
      <c r="G66" s="49">
        <v>0</v>
      </c>
      <c r="H66" s="30">
        <v>0</v>
      </c>
      <c r="I66" s="31"/>
      <c r="J66" s="3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customFormat="1" ht="49.5" customHeight="1">
      <c r="A67" s="94"/>
      <c r="B67" s="47">
        <v>422221</v>
      </c>
      <c r="C67" s="43" t="s">
        <v>68</v>
      </c>
      <c r="D67" s="49">
        <v>0</v>
      </c>
      <c r="E67" s="49">
        <v>20000</v>
      </c>
      <c r="F67" s="49">
        <v>0</v>
      </c>
      <c r="G67" s="49">
        <v>0</v>
      </c>
      <c r="H67" s="30">
        <v>0</v>
      </c>
      <c r="I67" s="31"/>
      <c r="J67" s="3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customFormat="1" ht="48.75" customHeight="1">
      <c r="A68" s="94"/>
      <c r="B68" s="47">
        <v>422231</v>
      </c>
      <c r="C68" s="43" t="s">
        <v>69</v>
      </c>
      <c r="D68" s="49">
        <v>0</v>
      </c>
      <c r="E68" s="49">
        <v>10000</v>
      </c>
      <c r="F68" s="49">
        <v>0</v>
      </c>
      <c r="G68" s="49">
        <v>0</v>
      </c>
      <c r="H68" s="30">
        <v>0</v>
      </c>
      <c r="I68" s="31"/>
      <c r="J68" s="3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customFormat="1" ht="48" customHeight="1">
      <c r="A69" s="94"/>
      <c r="B69" s="47">
        <v>422911</v>
      </c>
      <c r="C69" s="43" t="s">
        <v>70</v>
      </c>
      <c r="D69" s="49">
        <v>0</v>
      </c>
      <c r="E69" s="49">
        <v>50000</v>
      </c>
      <c r="F69" s="49">
        <v>0</v>
      </c>
      <c r="G69" s="49">
        <v>26600</v>
      </c>
      <c r="H69" s="30">
        <v>0</v>
      </c>
      <c r="I69" s="31"/>
      <c r="J69" s="31"/>
      <c r="K69" s="5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customFormat="1" hidden="1">
      <c r="A70" s="94"/>
      <c r="B70" s="47">
        <v>422411</v>
      </c>
      <c r="C70" s="43" t="s">
        <v>71</v>
      </c>
      <c r="D70" s="43"/>
      <c r="E70" s="49">
        <v>0</v>
      </c>
      <c r="F70" s="53"/>
      <c r="G70" s="49"/>
      <c r="H70" s="30" t="e">
        <f>F70*100/D70</f>
        <v>#DIV/0!</v>
      </c>
      <c r="I70" s="31"/>
      <c r="J70" s="3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customFormat="1" ht="18.75" customHeight="1">
      <c r="A71" s="50">
        <v>423</v>
      </c>
      <c r="B71" s="93" t="s">
        <v>72</v>
      </c>
      <c r="C71" s="93"/>
      <c r="D71" s="45">
        <f>SUM(D72:D82)</f>
        <v>1609000</v>
      </c>
      <c r="E71" s="45">
        <f>SUM(E72:E82)</f>
        <v>2377426.52</v>
      </c>
      <c r="F71" s="54">
        <f>SUM(F72:F82)</f>
        <v>1387345.8</v>
      </c>
      <c r="G71" s="45">
        <f>SUM(G72:G82)</f>
        <v>820458.45000000007</v>
      </c>
      <c r="H71" s="30">
        <f>F71*100/D71</f>
        <v>86.224101926662527</v>
      </c>
      <c r="I71" s="31"/>
      <c r="J71" s="3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customFormat="1" ht="25.5" customHeight="1">
      <c r="A72" s="94"/>
      <c r="B72" s="47">
        <v>423111</v>
      </c>
      <c r="C72" s="43" t="s">
        <v>73</v>
      </c>
      <c r="D72" s="48">
        <v>0</v>
      </c>
      <c r="E72" s="49">
        <v>90000</v>
      </c>
      <c r="F72" s="49">
        <v>0</v>
      </c>
      <c r="G72" s="49">
        <v>0</v>
      </c>
      <c r="H72" s="30">
        <v>0</v>
      </c>
      <c r="I72" s="31"/>
      <c r="J72" s="3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customFormat="1" ht="45.95" customHeight="1">
      <c r="A73" s="94"/>
      <c r="B73" s="47">
        <v>423221</v>
      </c>
      <c r="C73" s="43" t="s">
        <v>74</v>
      </c>
      <c r="D73" s="48">
        <v>100000</v>
      </c>
      <c r="E73" s="49">
        <v>270000</v>
      </c>
      <c r="F73" s="49">
        <v>98800</v>
      </c>
      <c r="G73" s="49">
        <v>30000</v>
      </c>
      <c r="H73" s="30">
        <f>F73*100/D73</f>
        <v>98.8</v>
      </c>
      <c r="I73" s="31"/>
      <c r="J73" s="3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customFormat="1" ht="54.6" customHeight="1">
      <c r="A74" s="94"/>
      <c r="B74" s="47">
        <v>423311</v>
      </c>
      <c r="C74" s="43" t="s">
        <v>75</v>
      </c>
      <c r="D74" s="48">
        <v>0</v>
      </c>
      <c r="E74" s="49">
        <v>100000</v>
      </c>
      <c r="F74" s="49">
        <v>0</v>
      </c>
      <c r="G74" s="49">
        <v>0</v>
      </c>
      <c r="H74" s="30">
        <v>0</v>
      </c>
      <c r="I74" s="31"/>
      <c r="J74" s="3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customFormat="1" ht="39.6" customHeight="1">
      <c r="A75" s="94"/>
      <c r="B75" s="47">
        <v>423321</v>
      </c>
      <c r="C75" s="43" t="s">
        <v>76</v>
      </c>
      <c r="D75" s="48">
        <v>0</v>
      </c>
      <c r="E75" s="49">
        <v>100000</v>
      </c>
      <c r="F75" s="49">
        <v>0</v>
      </c>
      <c r="G75" s="49">
        <v>0</v>
      </c>
      <c r="H75" s="30">
        <v>0</v>
      </c>
      <c r="I75" s="31"/>
      <c r="J75" s="3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customFormat="1" ht="39.6" customHeight="1">
      <c r="A76" s="94"/>
      <c r="B76" s="47">
        <v>423399</v>
      </c>
      <c r="C76" s="43" t="s">
        <v>77</v>
      </c>
      <c r="D76" s="48">
        <v>0</v>
      </c>
      <c r="E76" s="49">
        <v>100000</v>
      </c>
      <c r="F76" s="49">
        <v>0</v>
      </c>
      <c r="G76" s="49">
        <v>0</v>
      </c>
      <c r="H76" s="30">
        <v>0</v>
      </c>
      <c r="I76" s="31"/>
      <c r="J76" s="3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customFormat="1" ht="39.6" customHeight="1">
      <c r="A77" s="94"/>
      <c r="B77" s="47">
        <v>423413</v>
      </c>
      <c r="C77" s="43" t="s">
        <v>78</v>
      </c>
      <c r="D77" s="48">
        <v>0</v>
      </c>
      <c r="E77" s="49">
        <v>30000</v>
      </c>
      <c r="F77" s="49">
        <v>0</v>
      </c>
      <c r="G77" s="49">
        <v>0</v>
      </c>
      <c r="H77" s="30">
        <v>0</v>
      </c>
      <c r="I77" s="31"/>
      <c r="J77" s="3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customFormat="1" ht="39.6" customHeight="1">
      <c r="A78" s="94"/>
      <c r="B78" s="47">
        <v>423419</v>
      </c>
      <c r="C78" s="43" t="s">
        <v>79</v>
      </c>
      <c r="D78" s="48">
        <v>100000</v>
      </c>
      <c r="E78" s="49">
        <v>180000</v>
      </c>
      <c r="F78" s="49">
        <v>96100</v>
      </c>
      <c r="G78" s="49">
        <v>144298.95000000001</v>
      </c>
      <c r="H78" s="30">
        <f>F78*100/D78</f>
        <v>96.1</v>
      </c>
      <c r="I78" s="31"/>
      <c r="J78" s="31"/>
      <c r="K78" s="5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customFormat="1" ht="54.75">
      <c r="A79" s="94"/>
      <c r="B79" s="47">
        <v>423432</v>
      </c>
      <c r="C79" s="43" t="s">
        <v>80</v>
      </c>
      <c r="D79" s="48">
        <v>0</v>
      </c>
      <c r="E79" s="49">
        <v>100000</v>
      </c>
      <c r="F79" s="49">
        <v>0</v>
      </c>
      <c r="G79" s="49">
        <v>0</v>
      </c>
      <c r="H79" s="30">
        <v>0</v>
      </c>
      <c r="I79" s="31"/>
      <c r="J79" s="3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customFormat="1" ht="36" customHeight="1">
      <c r="A80" s="94"/>
      <c r="B80" s="47">
        <v>423599</v>
      </c>
      <c r="C80" s="43" t="s">
        <v>81</v>
      </c>
      <c r="D80" s="48">
        <v>440000</v>
      </c>
      <c r="E80" s="49">
        <v>470000</v>
      </c>
      <c r="F80" s="49">
        <v>265000</v>
      </c>
      <c r="G80" s="49">
        <v>27000</v>
      </c>
      <c r="H80" s="30">
        <f>F80*100/D80</f>
        <v>60.227272727272727</v>
      </c>
      <c r="I80" s="31"/>
      <c r="J80" s="3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customFormat="1" ht="28.5" customHeight="1">
      <c r="A81" s="94"/>
      <c r="B81" s="47">
        <v>423711</v>
      </c>
      <c r="C81" s="43" t="s">
        <v>82</v>
      </c>
      <c r="D81" s="48">
        <v>0</v>
      </c>
      <c r="E81" s="49">
        <v>300000</v>
      </c>
      <c r="F81" s="49">
        <v>0</v>
      </c>
      <c r="G81" s="49">
        <v>140132.98000000001</v>
      </c>
      <c r="H81" s="30">
        <v>0</v>
      </c>
      <c r="I81" s="31"/>
      <c r="J81" s="3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customFormat="1" ht="37.5" customHeight="1">
      <c r="A82" s="94"/>
      <c r="B82" s="47">
        <v>423911</v>
      </c>
      <c r="C82" s="43" t="s">
        <v>83</v>
      </c>
      <c r="D82" s="48">
        <v>969000</v>
      </c>
      <c r="E82" s="49">
        <v>637426.52</v>
      </c>
      <c r="F82" s="49">
        <v>927445.8</v>
      </c>
      <c r="G82" s="49">
        <v>479026.52</v>
      </c>
      <c r="H82" s="30">
        <f>F82*100/D82</f>
        <v>95.711640866873068</v>
      </c>
      <c r="I82" s="31"/>
      <c r="J82" s="3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customFormat="1" ht="33" customHeight="1">
      <c r="A83" s="50">
        <v>425</v>
      </c>
      <c r="B83" s="93" t="s">
        <v>84</v>
      </c>
      <c r="C83" s="93"/>
      <c r="D83" s="45">
        <f>SUM(D84:D94)</f>
        <v>865000</v>
      </c>
      <c r="E83" s="45">
        <f>SUM(E84:E94)</f>
        <v>2661696</v>
      </c>
      <c r="F83" s="45">
        <f>SUM(F84:F94)</f>
        <v>588209.46000000008</v>
      </c>
      <c r="G83" s="45">
        <f>SUM(G84:G94)</f>
        <v>1393544.84</v>
      </c>
      <c r="H83" s="30">
        <f>F83*100/D83</f>
        <v>68.00109364161851</v>
      </c>
      <c r="I83" s="31"/>
      <c r="J83" s="3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customFormat="1" ht="33" customHeight="1">
      <c r="A84" s="51"/>
      <c r="B84" s="47">
        <v>425112</v>
      </c>
      <c r="C84" s="43" t="s">
        <v>85</v>
      </c>
      <c r="D84" s="48">
        <v>0</v>
      </c>
      <c r="E84" s="49">
        <v>150000</v>
      </c>
      <c r="F84" s="49">
        <v>0</v>
      </c>
      <c r="G84" s="49">
        <v>0</v>
      </c>
      <c r="H84" s="30">
        <v>0</v>
      </c>
      <c r="I84" s="31"/>
      <c r="J84" s="3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customFormat="1" ht="33" customHeight="1">
      <c r="A85" s="51"/>
      <c r="B85" s="47">
        <v>425113</v>
      </c>
      <c r="C85" s="43" t="s">
        <v>86</v>
      </c>
      <c r="D85" s="48">
        <v>70000</v>
      </c>
      <c r="E85" s="49">
        <v>340000</v>
      </c>
      <c r="F85" s="49">
        <v>70000</v>
      </c>
      <c r="G85" s="49">
        <v>320051</v>
      </c>
      <c r="H85" s="30">
        <f>F85*100/D85</f>
        <v>100</v>
      </c>
      <c r="I85" s="31"/>
      <c r="J85" s="3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customFormat="1" ht="36.75">
      <c r="A86" s="51"/>
      <c r="B86" s="47">
        <v>425115</v>
      </c>
      <c r="C86" s="43" t="s">
        <v>87</v>
      </c>
      <c r="D86" s="48">
        <v>50000</v>
      </c>
      <c r="E86" s="49">
        <v>380000</v>
      </c>
      <c r="F86" s="49">
        <v>46110</v>
      </c>
      <c r="G86" s="49">
        <v>146000</v>
      </c>
      <c r="H86" s="30">
        <f>F86*100/D86</f>
        <v>92.22</v>
      </c>
      <c r="I86" s="31"/>
      <c r="J86" s="3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customFormat="1" ht="22.9" customHeight="1">
      <c r="A87" s="51"/>
      <c r="B87" s="47">
        <v>425116</v>
      </c>
      <c r="C87" s="43" t="s">
        <v>46</v>
      </c>
      <c r="D87" s="48">
        <v>0</v>
      </c>
      <c r="E87" s="49">
        <v>100000</v>
      </c>
      <c r="F87" s="49">
        <v>0</v>
      </c>
      <c r="G87" s="49">
        <v>0</v>
      </c>
      <c r="H87" s="30">
        <v>0</v>
      </c>
      <c r="I87" s="31"/>
      <c r="J87" s="3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customFormat="1" ht="39" customHeight="1">
      <c r="A88" s="51"/>
      <c r="B88" s="47">
        <v>425117</v>
      </c>
      <c r="C88" s="43" t="s">
        <v>88</v>
      </c>
      <c r="D88" s="48">
        <v>0</v>
      </c>
      <c r="E88" s="49">
        <v>200000</v>
      </c>
      <c r="F88" s="49">
        <v>0</v>
      </c>
      <c r="G88" s="49">
        <v>41160</v>
      </c>
      <c r="H88" s="30">
        <v>0</v>
      </c>
      <c r="I88" s="31"/>
      <c r="J88" s="3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customFormat="1" ht="36.75">
      <c r="A89" s="51"/>
      <c r="B89" s="47">
        <v>425191</v>
      </c>
      <c r="C89" s="43" t="s">
        <v>89</v>
      </c>
      <c r="D89" s="48">
        <v>460000</v>
      </c>
      <c r="E89" s="49">
        <v>881696</v>
      </c>
      <c r="F89" s="49">
        <v>287157.99</v>
      </c>
      <c r="G89" s="49">
        <v>719937.25</v>
      </c>
      <c r="H89" s="30">
        <f>F89*100/D89</f>
        <v>62.425649999999997</v>
      </c>
      <c r="I89" s="31"/>
      <c r="J89" s="31"/>
      <c r="K89" s="5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customFormat="1" ht="54.75">
      <c r="A90" s="51"/>
      <c r="B90" s="47">
        <v>425212</v>
      </c>
      <c r="C90" s="43" t="s">
        <v>90</v>
      </c>
      <c r="D90" s="48">
        <v>220000</v>
      </c>
      <c r="E90" s="49">
        <v>150000</v>
      </c>
      <c r="F90" s="49">
        <v>120335.03999999999</v>
      </c>
      <c r="G90" s="49">
        <v>20160</v>
      </c>
      <c r="H90" s="30">
        <f>F90*100/D90</f>
        <v>54.697745454545455</v>
      </c>
      <c r="I90" s="31"/>
      <c r="J90" s="3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customFormat="1" ht="48.95" customHeight="1">
      <c r="A91" s="51"/>
      <c r="B91" s="47">
        <v>425219</v>
      </c>
      <c r="C91" s="43" t="s">
        <v>91</v>
      </c>
      <c r="D91" s="48">
        <v>0</v>
      </c>
      <c r="E91" s="49">
        <v>100000</v>
      </c>
      <c r="F91" s="49">
        <v>0</v>
      </c>
      <c r="G91" s="49">
        <v>7576.01</v>
      </c>
      <c r="H91" s="30">
        <v>0</v>
      </c>
      <c r="I91" s="31"/>
      <c r="J91" s="3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customFormat="1" ht="29.25" customHeight="1">
      <c r="A92" s="51"/>
      <c r="B92" s="47">
        <v>425222</v>
      </c>
      <c r="C92" s="43" t="s">
        <v>92</v>
      </c>
      <c r="D92" s="48">
        <v>0</v>
      </c>
      <c r="E92" s="49">
        <v>100000</v>
      </c>
      <c r="F92" s="49">
        <v>0</v>
      </c>
      <c r="G92" s="49">
        <v>0</v>
      </c>
      <c r="H92" s="30">
        <v>0</v>
      </c>
      <c r="I92" s="31"/>
      <c r="J92" s="3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customFormat="1" ht="36.75">
      <c r="A93" s="51"/>
      <c r="B93" s="47">
        <v>425262</v>
      </c>
      <c r="C93" s="43" t="s">
        <v>93</v>
      </c>
      <c r="D93" s="48">
        <v>30000</v>
      </c>
      <c r="E93" s="49">
        <v>100000</v>
      </c>
      <c r="F93" s="49">
        <v>30000</v>
      </c>
      <c r="G93" s="49">
        <v>0</v>
      </c>
      <c r="H93" s="30">
        <f>F93*100/D93</f>
        <v>100</v>
      </c>
      <c r="I93" s="31"/>
      <c r="J93" s="3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customFormat="1" ht="52.15" customHeight="1">
      <c r="A94" s="51"/>
      <c r="B94" s="47">
        <v>425281</v>
      </c>
      <c r="C94" s="43" t="s">
        <v>94</v>
      </c>
      <c r="D94" s="48">
        <v>35000</v>
      </c>
      <c r="E94" s="49">
        <v>160000</v>
      </c>
      <c r="F94" s="49">
        <v>34606.43</v>
      </c>
      <c r="G94" s="49">
        <v>138660.57999999999</v>
      </c>
      <c r="H94" s="30">
        <f>F94*100/D94</f>
        <v>98.875514285714289</v>
      </c>
      <c r="I94" s="31"/>
      <c r="J94" s="3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customFormat="1" ht="18.75" customHeight="1">
      <c r="A95" s="50">
        <v>426</v>
      </c>
      <c r="B95" s="93" t="s">
        <v>95</v>
      </c>
      <c r="C95" s="93"/>
      <c r="D95" s="45">
        <f>SUM(D96:D113)</f>
        <v>370000</v>
      </c>
      <c r="E95" s="45">
        <f>SUM(E96:E113)</f>
        <v>2026000</v>
      </c>
      <c r="F95" s="45">
        <f>SUM(F96:F113)</f>
        <v>354505.5</v>
      </c>
      <c r="G95" s="45">
        <f>SUM(G96:G113)</f>
        <v>806836.24</v>
      </c>
      <c r="H95" s="30">
        <f>F95*100/D95</f>
        <v>95.812297297297292</v>
      </c>
      <c r="I95" s="31"/>
      <c r="J95" s="3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</row>
    <row r="96" spans="1:66" customFormat="1" ht="36.75">
      <c r="A96" s="94"/>
      <c r="B96" s="47">
        <v>426111</v>
      </c>
      <c r="C96" s="43" t="s">
        <v>96</v>
      </c>
      <c r="D96" s="48">
        <v>70000</v>
      </c>
      <c r="E96" s="49">
        <v>256000</v>
      </c>
      <c r="F96" s="49">
        <v>69999.100000000006</v>
      </c>
      <c r="G96" s="49">
        <v>97926.399999999994</v>
      </c>
      <c r="H96" s="30">
        <f>F96*100/D96</f>
        <v>99.9987142857143</v>
      </c>
      <c r="I96" s="31"/>
      <c r="J96" s="3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customFormat="1">
      <c r="A97" s="94"/>
      <c r="B97" s="47">
        <v>426124</v>
      </c>
      <c r="C97" s="43" t="s">
        <v>97</v>
      </c>
      <c r="D97" s="48">
        <v>0</v>
      </c>
      <c r="E97" s="49">
        <v>0</v>
      </c>
      <c r="F97" s="49">
        <v>0</v>
      </c>
      <c r="G97" s="49">
        <v>0</v>
      </c>
      <c r="H97" s="30">
        <v>0</v>
      </c>
      <c r="I97" s="31"/>
      <c r="J97" s="3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customFormat="1" ht="36.75">
      <c r="A98" s="94"/>
      <c r="B98" s="47">
        <v>426129</v>
      </c>
      <c r="C98" s="43" t="s">
        <v>98</v>
      </c>
      <c r="D98" s="48">
        <v>0</v>
      </c>
      <c r="E98" s="49">
        <v>0</v>
      </c>
      <c r="F98" s="49">
        <v>0</v>
      </c>
      <c r="G98" s="49">
        <v>0</v>
      </c>
      <c r="H98" s="30">
        <v>0</v>
      </c>
      <c r="I98" s="31"/>
      <c r="J98" s="3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customFormat="1" ht="36.75">
      <c r="A99" s="94"/>
      <c r="B99" s="47">
        <v>426311</v>
      </c>
      <c r="C99" s="43" t="s">
        <v>99</v>
      </c>
      <c r="D99" s="48">
        <v>70000</v>
      </c>
      <c r="E99" s="49">
        <v>150000</v>
      </c>
      <c r="F99" s="49">
        <v>67600</v>
      </c>
      <c r="G99" s="49">
        <v>74460</v>
      </c>
      <c r="H99" s="30">
        <f>F99*100/D99</f>
        <v>96.571428571428569</v>
      </c>
      <c r="I99" s="31"/>
      <c r="J99" s="3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customFormat="1" ht="36.75">
      <c r="A100" s="94"/>
      <c r="B100" s="47">
        <v>426321</v>
      </c>
      <c r="C100" s="43" t="s">
        <v>100</v>
      </c>
      <c r="D100" s="48">
        <v>0</v>
      </c>
      <c r="E100" s="49">
        <v>0</v>
      </c>
      <c r="F100" s="49">
        <v>0</v>
      </c>
      <c r="G100" s="49">
        <v>0</v>
      </c>
      <c r="H100" s="30">
        <v>0</v>
      </c>
      <c r="I100" s="31"/>
      <c r="J100" s="3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customFormat="1">
      <c r="A101" s="94"/>
      <c r="B101" s="47">
        <v>426411</v>
      </c>
      <c r="C101" s="43" t="s">
        <v>101</v>
      </c>
      <c r="D101" s="48">
        <v>0</v>
      </c>
      <c r="E101" s="49">
        <v>0</v>
      </c>
      <c r="F101" s="49">
        <v>0</v>
      </c>
      <c r="G101" s="49">
        <v>0</v>
      </c>
      <c r="H101" s="30">
        <v>0</v>
      </c>
      <c r="I101" s="31"/>
      <c r="J101" s="3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customFormat="1">
      <c r="A102" s="94"/>
      <c r="B102" s="47">
        <v>426412</v>
      </c>
      <c r="C102" s="43" t="s">
        <v>102</v>
      </c>
      <c r="D102" s="48">
        <v>20000</v>
      </c>
      <c r="E102" s="49">
        <v>150000</v>
      </c>
      <c r="F102" s="49">
        <v>20000</v>
      </c>
      <c r="G102" s="49">
        <v>30210.799999999999</v>
      </c>
      <c r="H102" s="30">
        <v>0</v>
      </c>
      <c r="I102" s="31"/>
      <c r="J102" s="3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customFormat="1">
      <c r="A103" s="94"/>
      <c r="B103" s="47">
        <v>426413</v>
      </c>
      <c r="C103" s="43" t="s">
        <v>103</v>
      </c>
      <c r="D103" s="48">
        <v>0</v>
      </c>
      <c r="E103" s="49">
        <v>0</v>
      </c>
      <c r="F103" s="49">
        <v>0</v>
      </c>
      <c r="G103" s="49">
        <v>0</v>
      </c>
      <c r="H103" s="30">
        <v>0</v>
      </c>
      <c r="I103" s="31"/>
      <c r="J103" s="3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customFormat="1" ht="36.75">
      <c r="A104" s="94"/>
      <c r="B104" s="47">
        <v>426491</v>
      </c>
      <c r="C104" s="43" t="s">
        <v>104</v>
      </c>
      <c r="D104" s="48">
        <v>0</v>
      </c>
      <c r="E104" s="49">
        <v>0</v>
      </c>
      <c r="F104" s="49">
        <v>0</v>
      </c>
      <c r="G104" s="49">
        <v>0</v>
      </c>
      <c r="H104" s="30">
        <v>0</v>
      </c>
      <c r="I104" s="31"/>
      <c r="J104" s="3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customFormat="1">
      <c r="A105" s="94"/>
      <c r="B105" s="47">
        <v>426621</v>
      </c>
      <c r="C105" s="43" t="s">
        <v>105</v>
      </c>
      <c r="D105" s="48">
        <v>10000</v>
      </c>
      <c r="E105" s="49">
        <v>430000</v>
      </c>
      <c r="F105" s="49">
        <v>9191.26</v>
      </c>
      <c r="G105" s="49">
        <v>300000</v>
      </c>
      <c r="H105" s="30">
        <f>F105*100/D105</f>
        <v>91.912599999999998</v>
      </c>
      <c r="I105" s="31"/>
      <c r="J105" s="3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customFormat="1" ht="36.75">
      <c r="A106" s="94"/>
      <c r="B106" s="47">
        <v>426811</v>
      </c>
      <c r="C106" s="43" t="s">
        <v>106</v>
      </c>
      <c r="D106" s="48">
        <v>0</v>
      </c>
      <c r="E106" s="49">
        <v>0</v>
      </c>
      <c r="F106" s="49">
        <v>0</v>
      </c>
      <c r="G106" s="49">
        <v>0</v>
      </c>
      <c r="H106" s="30">
        <v>0</v>
      </c>
      <c r="I106" s="31"/>
      <c r="J106" s="3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customFormat="1" ht="36.75">
      <c r="A107" s="94"/>
      <c r="B107" s="47">
        <v>426819</v>
      </c>
      <c r="C107" s="43" t="s">
        <v>107</v>
      </c>
      <c r="D107" s="48">
        <v>70000</v>
      </c>
      <c r="E107" s="49">
        <v>240000</v>
      </c>
      <c r="F107" s="49">
        <v>66397.5</v>
      </c>
      <c r="G107" s="49">
        <v>27215</v>
      </c>
      <c r="H107" s="30">
        <f>F107*100/D107</f>
        <v>94.853571428571428</v>
      </c>
      <c r="I107" s="31"/>
      <c r="J107" s="3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customFormat="1">
      <c r="A108" s="94"/>
      <c r="B108" s="47">
        <v>426822</v>
      </c>
      <c r="C108" s="43" t="s">
        <v>108</v>
      </c>
      <c r="D108" s="48">
        <v>0</v>
      </c>
      <c r="E108" s="49">
        <v>0</v>
      </c>
      <c r="F108" s="49">
        <v>0</v>
      </c>
      <c r="G108" s="49">
        <v>0</v>
      </c>
      <c r="H108" s="30">
        <v>0</v>
      </c>
      <c r="I108" s="31"/>
      <c r="J108" s="3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customFormat="1" ht="36.75">
      <c r="A109" s="94"/>
      <c r="B109" s="47">
        <v>426823</v>
      </c>
      <c r="C109" s="43" t="s">
        <v>109</v>
      </c>
      <c r="D109" s="48">
        <v>0</v>
      </c>
      <c r="E109" s="49">
        <v>0</v>
      </c>
      <c r="F109" s="49">
        <v>0</v>
      </c>
      <c r="G109" s="49">
        <v>0</v>
      </c>
      <c r="H109" s="30">
        <v>0</v>
      </c>
      <c r="I109" s="31"/>
      <c r="J109" s="3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customFormat="1" ht="60.75" customHeight="1">
      <c r="A110" s="94"/>
      <c r="B110" s="47">
        <v>426829</v>
      </c>
      <c r="C110" s="43" t="s">
        <v>110</v>
      </c>
      <c r="D110" s="48">
        <v>0</v>
      </c>
      <c r="E110" s="49">
        <v>0</v>
      </c>
      <c r="F110" s="49">
        <v>0</v>
      </c>
      <c r="G110" s="49">
        <v>0</v>
      </c>
      <c r="H110" s="30">
        <v>0</v>
      </c>
      <c r="I110" s="31"/>
      <c r="J110" s="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customFormat="1">
      <c r="A111" s="94"/>
      <c r="B111" s="47">
        <v>426911</v>
      </c>
      <c r="C111" s="43" t="s">
        <v>111</v>
      </c>
      <c r="D111" s="48">
        <v>30000</v>
      </c>
      <c r="E111" s="49">
        <v>250000</v>
      </c>
      <c r="F111" s="49">
        <v>27276.19</v>
      </c>
      <c r="G111" s="49">
        <v>27618.560000000001</v>
      </c>
      <c r="H111" s="30">
        <f>F111*100/D111</f>
        <v>90.920633333333328</v>
      </c>
      <c r="I111" s="31"/>
      <c r="J111" s="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customFormat="1" ht="36.75">
      <c r="A112" s="94"/>
      <c r="B112" s="47">
        <v>426912</v>
      </c>
      <c r="C112" s="43" t="s">
        <v>112</v>
      </c>
      <c r="D112" s="48">
        <v>0</v>
      </c>
      <c r="E112" s="49">
        <v>150000</v>
      </c>
      <c r="F112" s="49">
        <v>0</v>
      </c>
      <c r="G112" s="49">
        <v>0</v>
      </c>
      <c r="H112" s="30">
        <v>0</v>
      </c>
      <c r="I112" s="31"/>
      <c r="J112" s="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customFormat="1" ht="39.6" customHeight="1">
      <c r="A113" s="94"/>
      <c r="B113" s="47">
        <v>426919</v>
      </c>
      <c r="C113" s="43" t="s">
        <v>113</v>
      </c>
      <c r="D113" s="48">
        <v>100000</v>
      </c>
      <c r="E113" s="49">
        <v>400000</v>
      </c>
      <c r="F113" s="49">
        <v>94041.45</v>
      </c>
      <c r="G113" s="49">
        <v>249405.48</v>
      </c>
      <c r="H113" s="30">
        <f>F113*100/D113</f>
        <v>94.041449999999998</v>
      </c>
      <c r="I113" s="31"/>
      <c r="J113" s="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customFormat="1" ht="12" hidden="1" customHeight="1">
      <c r="A114" s="56">
        <v>472</v>
      </c>
      <c r="B114" s="57" t="s">
        <v>114</v>
      </c>
      <c r="C114" s="58"/>
      <c r="D114" s="59">
        <v>0</v>
      </c>
      <c r="E114" s="59">
        <v>0</v>
      </c>
      <c r="F114" s="60">
        <v>0</v>
      </c>
      <c r="G114" s="59">
        <v>0</v>
      </c>
      <c r="H114" s="30" t="e">
        <f>F114*100/D114</f>
        <v>#DIV/0!</v>
      </c>
      <c r="I114" s="31"/>
      <c r="J114" s="31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</row>
    <row r="115" spans="1:66" customFormat="1" ht="12" hidden="1" customHeight="1">
      <c r="A115" s="61"/>
      <c r="B115" s="47">
        <v>472718</v>
      </c>
      <c r="C115" s="43" t="s">
        <v>71</v>
      </c>
      <c r="D115" s="48"/>
      <c r="E115" s="36">
        <v>0</v>
      </c>
      <c r="F115" s="62"/>
      <c r="G115" s="49"/>
      <c r="H115" s="30" t="e">
        <f>F115*100/D115</f>
        <v>#DIV/0!</v>
      </c>
      <c r="I115" s="31"/>
      <c r="J115" s="31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</row>
    <row r="116" spans="1:66" customFormat="1" ht="12" hidden="1" customHeight="1">
      <c r="A116" s="56">
        <v>472</v>
      </c>
      <c r="B116" s="99" t="s">
        <v>114</v>
      </c>
      <c r="C116" s="99"/>
      <c r="D116" s="63">
        <v>0</v>
      </c>
      <c r="E116" s="63">
        <v>0</v>
      </c>
      <c r="F116" s="64">
        <v>0</v>
      </c>
      <c r="G116" s="63">
        <v>0</v>
      </c>
      <c r="H116" s="30" t="e">
        <f>F116*100/D116</f>
        <v>#DIV/0!</v>
      </c>
      <c r="I116" s="31"/>
      <c r="J116" s="31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</row>
    <row r="117" spans="1:66" customFormat="1" hidden="1">
      <c r="A117" s="61"/>
      <c r="B117" s="47">
        <v>472718</v>
      </c>
      <c r="C117" s="43" t="s">
        <v>71</v>
      </c>
      <c r="D117" s="48"/>
      <c r="E117" s="49"/>
      <c r="F117" s="53"/>
      <c r="G117" s="49"/>
      <c r="H117" s="30" t="e">
        <f>F117*100/D117</f>
        <v>#DIV/0!</v>
      </c>
      <c r="I117" s="31"/>
      <c r="J117" s="31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</row>
    <row r="118" spans="1:66" customFormat="1" ht="44.25" customHeight="1">
      <c r="A118" s="65">
        <v>482</v>
      </c>
      <c r="B118" s="100" t="s">
        <v>115</v>
      </c>
      <c r="C118" s="100"/>
      <c r="D118" s="66">
        <v>0</v>
      </c>
      <c r="E118" s="54">
        <f>SUM(E119:E121)</f>
        <v>300000</v>
      </c>
      <c r="F118" s="67">
        <v>0</v>
      </c>
      <c r="G118" s="45">
        <f>SUM(G119:G121)</f>
        <v>40120</v>
      </c>
      <c r="H118" s="30">
        <v>0</v>
      </c>
      <c r="I118" s="31"/>
      <c r="J118" s="31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</row>
    <row r="119" spans="1:66" customFormat="1">
      <c r="A119" s="61"/>
      <c r="B119" s="47">
        <v>482131</v>
      </c>
      <c r="C119" s="43" t="s">
        <v>116</v>
      </c>
      <c r="D119" s="48"/>
      <c r="E119" s="49">
        <v>100000</v>
      </c>
      <c r="F119" s="49">
        <v>0</v>
      </c>
      <c r="G119" s="49">
        <v>27836</v>
      </c>
      <c r="H119" s="30">
        <v>0</v>
      </c>
      <c r="I119" s="31"/>
      <c r="J119" s="31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</row>
    <row r="120" spans="1:66" customFormat="1">
      <c r="A120" s="61"/>
      <c r="B120" s="47">
        <v>482211</v>
      </c>
      <c r="C120" s="43" t="s">
        <v>117</v>
      </c>
      <c r="D120" s="48"/>
      <c r="E120" s="49">
        <v>100000</v>
      </c>
      <c r="F120" s="49">
        <v>0</v>
      </c>
      <c r="G120" s="49">
        <v>12284</v>
      </c>
      <c r="H120" s="30">
        <v>0</v>
      </c>
      <c r="I120" s="31"/>
      <c r="J120" s="31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</row>
    <row r="121" spans="1:66" customFormat="1" ht="36.75">
      <c r="A121" s="61"/>
      <c r="B121" s="47">
        <v>482251</v>
      </c>
      <c r="C121" s="43" t="s">
        <v>118</v>
      </c>
      <c r="D121" s="48"/>
      <c r="E121" s="49">
        <v>100000</v>
      </c>
      <c r="F121" s="49">
        <v>0</v>
      </c>
      <c r="G121" s="49">
        <v>0</v>
      </c>
      <c r="H121" s="30">
        <v>0</v>
      </c>
      <c r="I121" s="31"/>
      <c r="J121" s="31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</row>
    <row r="122" spans="1:66" customFormat="1" ht="36.75" customHeight="1">
      <c r="A122" s="50">
        <v>483</v>
      </c>
      <c r="B122" s="93" t="s">
        <v>119</v>
      </c>
      <c r="C122" s="93"/>
      <c r="D122" s="45">
        <v>0</v>
      </c>
      <c r="E122" s="54">
        <f>SUM(E123)</f>
        <v>100000</v>
      </c>
      <c r="F122" s="45">
        <v>0</v>
      </c>
      <c r="G122" s="45">
        <v>0</v>
      </c>
      <c r="H122" s="30">
        <v>0</v>
      </c>
      <c r="I122" s="31"/>
      <c r="J122" s="31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</row>
    <row r="123" spans="1:66" customFormat="1" ht="36.75">
      <c r="A123" s="42"/>
      <c r="B123" s="47">
        <v>483111</v>
      </c>
      <c r="C123" s="43" t="s">
        <v>120</v>
      </c>
      <c r="D123" s="48">
        <v>0</v>
      </c>
      <c r="E123" s="49">
        <v>100000</v>
      </c>
      <c r="F123" s="49">
        <v>0</v>
      </c>
      <c r="G123" s="49">
        <v>0</v>
      </c>
      <c r="H123" s="30">
        <v>0</v>
      </c>
      <c r="I123" s="31"/>
      <c r="J123" s="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customFormat="1" ht="34.5" customHeight="1">
      <c r="A124" s="50">
        <v>511</v>
      </c>
      <c r="B124" s="93" t="s">
        <v>121</v>
      </c>
      <c r="C124" s="93"/>
      <c r="D124" s="45">
        <v>0</v>
      </c>
      <c r="E124" s="45">
        <v>0</v>
      </c>
      <c r="F124" s="45">
        <v>0</v>
      </c>
      <c r="G124" s="45">
        <v>0</v>
      </c>
      <c r="H124" s="30">
        <v>0</v>
      </c>
      <c r="I124" s="31"/>
      <c r="J124" s="31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</row>
    <row r="125" spans="1:66" customFormat="1" ht="36.75">
      <c r="A125" s="46"/>
      <c r="B125" s="47">
        <v>511394</v>
      </c>
      <c r="C125" s="43" t="s">
        <v>122</v>
      </c>
      <c r="D125" s="48">
        <v>0</v>
      </c>
      <c r="E125" s="49">
        <v>0</v>
      </c>
      <c r="F125" s="49">
        <v>0</v>
      </c>
      <c r="G125" s="49">
        <v>0</v>
      </c>
      <c r="H125" s="30">
        <v>0</v>
      </c>
      <c r="I125" s="31"/>
      <c r="J125" s="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customFormat="1" ht="18.75" customHeight="1">
      <c r="A126" s="50">
        <v>512</v>
      </c>
      <c r="B126" s="93" t="s">
        <v>123</v>
      </c>
      <c r="C126" s="93"/>
      <c r="D126" s="45">
        <f>SUM(D127:D138)</f>
        <v>775000</v>
      </c>
      <c r="E126" s="45">
        <f>SUM(E127:E138)</f>
        <v>1746573.48</v>
      </c>
      <c r="F126" s="45">
        <f>SUM(F127:F138)</f>
        <v>720137.83000000007</v>
      </c>
      <c r="G126" s="45">
        <f>SUM(G127:G138)</f>
        <v>830948.89999999991</v>
      </c>
      <c r="H126" s="30">
        <f>F126*100/D126</f>
        <v>92.921010322580642</v>
      </c>
      <c r="I126" s="31"/>
      <c r="J126" s="31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</row>
    <row r="127" spans="1:66" customFormat="1" ht="24.75" customHeight="1">
      <c r="A127" s="51"/>
      <c r="B127" s="47">
        <v>512111</v>
      </c>
      <c r="C127" s="43" t="s">
        <v>124</v>
      </c>
      <c r="D127" s="48">
        <v>0</v>
      </c>
      <c r="E127" s="49">
        <v>0</v>
      </c>
      <c r="F127" s="49">
        <v>0</v>
      </c>
      <c r="G127" s="49">
        <v>0</v>
      </c>
      <c r="H127" s="30">
        <v>0</v>
      </c>
      <c r="I127" s="31"/>
      <c r="J127" s="3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customFormat="1" ht="36.75" customHeight="1">
      <c r="A128" s="51"/>
      <c r="B128" s="47">
        <v>512211</v>
      </c>
      <c r="C128" s="43" t="s">
        <v>125</v>
      </c>
      <c r="D128" s="48">
        <v>160000</v>
      </c>
      <c r="E128" s="49">
        <v>60000</v>
      </c>
      <c r="F128" s="49">
        <v>159999.20000000001</v>
      </c>
      <c r="G128" s="49">
        <v>19938</v>
      </c>
      <c r="H128" s="30">
        <f>F128*100/D128</f>
        <v>99.999500000000012</v>
      </c>
      <c r="I128" s="31"/>
      <c r="J128" s="3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customFormat="1" ht="21.6" customHeight="1">
      <c r="A129" s="51"/>
      <c r="B129" s="47">
        <v>512212</v>
      </c>
      <c r="C129" s="43" t="s">
        <v>126</v>
      </c>
      <c r="D129" s="48">
        <v>0</v>
      </c>
      <c r="E129" s="49">
        <v>100000</v>
      </c>
      <c r="F129" s="49">
        <v>0</v>
      </c>
      <c r="G129" s="49">
        <v>0</v>
      </c>
      <c r="H129" s="30">
        <v>0</v>
      </c>
      <c r="I129" s="31"/>
      <c r="J129" s="3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customFormat="1" ht="44.25" customHeight="1">
      <c r="A130" s="51"/>
      <c r="B130" s="47">
        <v>512221</v>
      </c>
      <c r="C130" s="43" t="s">
        <v>92</v>
      </c>
      <c r="D130" s="48">
        <v>140000</v>
      </c>
      <c r="E130" s="49">
        <v>326573.48</v>
      </c>
      <c r="F130" s="49">
        <v>109700</v>
      </c>
      <c r="G130" s="49">
        <v>123997</v>
      </c>
      <c r="H130" s="30">
        <f>F130*100/D130</f>
        <v>78.357142857142861</v>
      </c>
      <c r="I130" s="31"/>
      <c r="J130" s="3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customFormat="1" ht="44.25" customHeight="1">
      <c r="A131" s="51"/>
      <c r="B131" s="47">
        <v>512222</v>
      </c>
      <c r="C131" s="43" t="s">
        <v>127</v>
      </c>
      <c r="D131" s="48">
        <v>50000</v>
      </c>
      <c r="E131" s="49">
        <v>100000</v>
      </c>
      <c r="F131" s="49">
        <v>42989</v>
      </c>
      <c r="G131" s="49">
        <v>33998</v>
      </c>
      <c r="H131" s="30">
        <f>F131*100/D131</f>
        <v>85.977999999999994</v>
      </c>
      <c r="I131" s="31"/>
      <c r="J131" s="3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customFormat="1" ht="44.25" customHeight="1">
      <c r="A132" s="51"/>
      <c r="B132" s="47">
        <v>512232</v>
      </c>
      <c r="C132" s="43" t="s">
        <v>128</v>
      </c>
      <c r="D132" s="48">
        <v>0</v>
      </c>
      <c r="E132" s="49">
        <v>10000</v>
      </c>
      <c r="F132" s="49">
        <v>0</v>
      </c>
      <c r="G132" s="49">
        <v>0</v>
      </c>
      <c r="H132" s="30">
        <v>0</v>
      </c>
      <c r="I132" s="31"/>
      <c r="J132" s="3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customFormat="1" ht="44.25" customHeight="1">
      <c r="A133" s="51"/>
      <c r="B133" s="47">
        <v>512233</v>
      </c>
      <c r="C133" s="43" t="s">
        <v>129</v>
      </c>
      <c r="D133" s="48">
        <v>0</v>
      </c>
      <c r="E133" s="49">
        <v>20000</v>
      </c>
      <c r="F133" s="49">
        <v>0</v>
      </c>
      <c r="G133" s="49">
        <v>0</v>
      </c>
      <c r="H133" s="30">
        <v>0</v>
      </c>
      <c r="I133" s="31"/>
      <c r="J133" s="3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customFormat="1" ht="44.25" customHeight="1">
      <c r="A134" s="51"/>
      <c r="B134" s="47">
        <v>512241</v>
      </c>
      <c r="C134" s="43" t="s">
        <v>130</v>
      </c>
      <c r="D134" s="48">
        <v>30000</v>
      </c>
      <c r="E134" s="49">
        <v>350000</v>
      </c>
      <c r="F134" s="49">
        <v>30000</v>
      </c>
      <c r="G134" s="49">
        <v>249725.7</v>
      </c>
      <c r="H134" s="30">
        <f>F134*100/D134</f>
        <v>100</v>
      </c>
      <c r="I134" s="31"/>
      <c r="J134" s="3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customFormat="1" ht="44.25" customHeight="1">
      <c r="A135" s="51"/>
      <c r="B135" s="47">
        <v>512242</v>
      </c>
      <c r="C135" s="43" t="s">
        <v>131</v>
      </c>
      <c r="D135" s="48">
        <v>0</v>
      </c>
      <c r="E135" s="49">
        <v>150000</v>
      </c>
      <c r="F135" s="49">
        <v>0</v>
      </c>
      <c r="G135" s="49">
        <v>0</v>
      </c>
      <c r="H135" s="30">
        <v>0</v>
      </c>
      <c r="I135" s="31"/>
      <c r="J135" s="3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customFormat="1" ht="44.25" customHeight="1">
      <c r="A136" s="51"/>
      <c r="B136" s="47">
        <v>512251</v>
      </c>
      <c r="C136" s="43" t="s">
        <v>132</v>
      </c>
      <c r="D136" s="48">
        <v>0</v>
      </c>
      <c r="E136" s="49">
        <v>70000</v>
      </c>
      <c r="F136" s="49">
        <v>0</v>
      </c>
      <c r="G136" s="49">
        <v>45917.599999999999</v>
      </c>
      <c r="H136" s="30">
        <v>0</v>
      </c>
      <c r="I136" s="31"/>
      <c r="J136" s="3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customFormat="1" ht="24.6" customHeight="1">
      <c r="A137" s="51"/>
      <c r="B137" s="47">
        <v>512631</v>
      </c>
      <c r="C137" s="43" t="s">
        <v>133</v>
      </c>
      <c r="D137" s="48">
        <v>10000</v>
      </c>
      <c r="E137" s="49">
        <v>100000</v>
      </c>
      <c r="F137" s="49">
        <v>0</v>
      </c>
      <c r="G137" s="49">
        <v>0</v>
      </c>
      <c r="H137" s="30">
        <f>F137*100/D137</f>
        <v>0</v>
      </c>
      <c r="I137" s="31"/>
      <c r="J137" s="3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customFormat="1" ht="36.75">
      <c r="A138" s="51"/>
      <c r="B138" s="47">
        <v>512811</v>
      </c>
      <c r="C138" s="43" t="s">
        <v>134</v>
      </c>
      <c r="D138" s="48">
        <v>385000</v>
      </c>
      <c r="E138" s="49">
        <v>460000</v>
      </c>
      <c r="F138" s="49">
        <v>377449.63</v>
      </c>
      <c r="G138" s="49">
        <v>357372.6</v>
      </c>
      <c r="H138" s="30">
        <f>F138*100/D138</f>
        <v>98.038864935064936</v>
      </c>
      <c r="I138" s="31"/>
      <c r="J138" s="3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customFormat="1">
      <c r="A139" s="50">
        <v>515</v>
      </c>
      <c r="B139" s="93" t="s">
        <v>135</v>
      </c>
      <c r="C139" s="93"/>
      <c r="D139" s="45">
        <f>SUM(D140:D142)</f>
        <v>150000</v>
      </c>
      <c r="E139" s="45">
        <f>SUM(E140:E142)</f>
        <v>800000</v>
      </c>
      <c r="F139" s="45">
        <f>SUM(F140:F142)</f>
        <v>145000</v>
      </c>
      <c r="G139" s="45">
        <f>SUM(G140:G142)</f>
        <v>150000</v>
      </c>
      <c r="H139" s="30">
        <f>F139*100/D139</f>
        <v>96.666666666666671</v>
      </c>
      <c r="I139" s="31"/>
      <c r="J139" s="3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customFormat="1">
      <c r="A140" s="51"/>
      <c r="B140" s="47">
        <v>515111</v>
      </c>
      <c r="C140" s="43" t="s">
        <v>136</v>
      </c>
      <c r="D140" s="48"/>
      <c r="E140" s="49">
        <v>500000</v>
      </c>
      <c r="F140" s="49">
        <v>0</v>
      </c>
      <c r="G140" s="49">
        <v>0</v>
      </c>
      <c r="H140" s="30">
        <v>0</v>
      </c>
      <c r="I140" s="31"/>
      <c r="J140" s="3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customFormat="1">
      <c r="A141" s="51"/>
      <c r="B141" s="47">
        <v>515121</v>
      </c>
      <c r="C141" s="43" t="s">
        <v>137</v>
      </c>
      <c r="D141" s="48">
        <v>30000</v>
      </c>
      <c r="E141" s="49">
        <v>100000</v>
      </c>
      <c r="F141" s="49">
        <v>25000</v>
      </c>
      <c r="G141" s="49">
        <v>0</v>
      </c>
      <c r="H141" s="30">
        <f>F141*100/D141</f>
        <v>83.333333333333329</v>
      </c>
      <c r="I141" s="31"/>
      <c r="J141" s="3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customFormat="1">
      <c r="A142" s="51"/>
      <c r="B142" s="47">
        <v>515122</v>
      </c>
      <c r="C142" s="43" t="s">
        <v>138</v>
      </c>
      <c r="D142" s="48">
        <v>120000</v>
      </c>
      <c r="E142" s="49">
        <v>200000</v>
      </c>
      <c r="F142" s="49">
        <v>120000</v>
      </c>
      <c r="G142" s="49">
        <v>150000</v>
      </c>
      <c r="H142" s="30">
        <f>F142*100/D142</f>
        <v>100</v>
      </c>
      <c r="I142" s="31"/>
      <c r="J142" s="3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customFormat="1">
      <c r="A143" s="50">
        <v>523</v>
      </c>
      <c r="B143" s="93" t="s">
        <v>139</v>
      </c>
      <c r="C143" s="93"/>
      <c r="D143" s="45"/>
      <c r="E143" s="45">
        <f>SUM(E144)</f>
        <v>650000</v>
      </c>
      <c r="F143" s="45">
        <v>0</v>
      </c>
      <c r="G143" s="45">
        <f>G144</f>
        <v>465520</v>
      </c>
      <c r="H143" s="30">
        <v>0</v>
      </c>
      <c r="I143" s="31"/>
      <c r="J143" s="3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customFormat="1">
      <c r="A144" s="51"/>
      <c r="B144" s="47">
        <v>523111</v>
      </c>
      <c r="C144" s="43" t="s">
        <v>140</v>
      </c>
      <c r="D144" s="48"/>
      <c r="E144" s="49">
        <v>650000</v>
      </c>
      <c r="F144" s="49">
        <v>0</v>
      </c>
      <c r="G144" s="49">
        <v>465520</v>
      </c>
      <c r="H144" s="30">
        <v>0</v>
      </c>
      <c r="I144" s="31"/>
      <c r="J144" s="3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customFormat="1">
      <c r="A145" s="101" t="s">
        <v>141</v>
      </c>
      <c r="B145" s="101"/>
      <c r="C145" s="101"/>
      <c r="D145" s="45">
        <f>D139+D126+D124+D122+D95+D83+D71+D61+D41+D39+D37+D32+D30+D27+D24</f>
        <v>34573342</v>
      </c>
      <c r="E145" s="45">
        <f>E143+E139+E126+E122+E118+E95+E83+E71+E61+E41+E39+E37+E32+E30+E27+E24</f>
        <v>17821696</v>
      </c>
      <c r="F145" s="45">
        <f>F143+F139+F126+F122+F118+F95+F83+F71+F61+F41+F39+F37+F32+F30+F27+F24</f>
        <v>33113629.5</v>
      </c>
      <c r="G145" s="45">
        <f>G143+G139+G126+G122+G118+G95+G83+G71+G61+G41+G39+G37+G32+G30+G27+G24</f>
        <v>9256438.5099999998</v>
      </c>
      <c r="H145" s="30">
        <f>F145*100/D145</f>
        <v>95.777924795352448</v>
      </c>
      <c r="I145" s="31"/>
      <c r="J145" s="3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customFormat="1">
      <c r="A146" s="6"/>
      <c r="B146" s="68"/>
      <c r="C146" s="6"/>
      <c r="D146" s="22"/>
      <c r="E146" s="6"/>
      <c r="F146" s="6"/>
      <c r="G146" s="22"/>
      <c r="H146" s="22"/>
      <c r="I146" s="31"/>
      <c r="J146" s="3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customFormat="1">
      <c r="A147" s="6"/>
      <c r="B147" s="68"/>
      <c r="C147" s="6"/>
      <c r="D147" s="22"/>
      <c r="E147" s="22"/>
      <c r="F147" s="6"/>
      <c r="G147" s="87"/>
      <c r="H147" s="87"/>
      <c r="I147" s="31"/>
      <c r="J147" s="3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customFormat="1">
      <c r="A148" s="6"/>
      <c r="B148" s="68"/>
      <c r="C148" s="6"/>
      <c r="D148" s="22"/>
      <c r="E148" s="22"/>
      <c r="F148" s="6"/>
      <c r="G148" s="87"/>
      <c r="H148" s="87"/>
      <c r="I148" s="31"/>
      <c r="J148" s="3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:66" customFormat="1" ht="36.75" customHeight="1">
      <c r="A149" s="6"/>
      <c r="B149" s="95" t="s">
        <v>142</v>
      </c>
      <c r="C149" s="95"/>
      <c r="D149" s="95"/>
      <c r="E149" s="95"/>
      <c r="F149" s="95"/>
      <c r="G149" s="95"/>
      <c r="H149" s="95"/>
      <c r="I149" s="31"/>
      <c r="J149" s="3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:66" customFormat="1">
      <c r="A150" s="6"/>
      <c r="B150" s="96"/>
      <c r="C150" s="96"/>
      <c r="D150" s="96"/>
      <c r="E150" s="96"/>
      <c r="F150" s="96"/>
      <c r="G150" s="96"/>
      <c r="H150" s="22"/>
      <c r="I150" s="31"/>
      <c r="J150" s="3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:66" customFormat="1" ht="72.75">
      <c r="A151" s="23" t="s">
        <v>19</v>
      </c>
      <c r="B151" s="24" t="s">
        <v>2</v>
      </c>
      <c r="C151" s="24" t="s">
        <v>20</v>
      </c>
      <c r="D151" s="24" t="s">
        <v>184</v>
      </c>
      <c r="E151" s="24" t="s">
        <v>186</v>
      </c>
      <c r="F151" s="24" t="s">
        <v>143</v>
      </c>
      <c r="G151" s="24" t="s">
        <v>22</v>
      </c>
      <c r="H151" s="24" t="s">
        <v>23</v>
      </c>
      <c r="I151" s="31"/>
      <c r="J151" s="3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:66" customFormat="1" hidden="1">
      <c r="A152" s="28" t="s">
        <v>24</v>
      </c>
      <c r="B152" s="97" t="s">
        <v>25</v>
      </c>
      <c r="C152" s="97"/>
      <c r="D152" s="69">
        <v>0</v>
      </c>
      <c r="E152" s="69">
        <v>0</v>
      </c>
      <c r="F152" s="69">
        <v>0</v>
      </c>
      <c r="G152" s="69">
        <v>0</v>
      </c>
      <c r="H152" s="70" t="e">
        <f>#DIV/0!</f>
        <v>#DIV/0!</v>
      </c>
      <c r="I152" s="31"/>
      <c r="J152" s="3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:66" customFormat="1" ht="12" hidden="1" customHeight="1">
      <c r="A153" s="33"/>
      <c r="B153" s="34">
        <v>411110</v>
      </c>
      <c r="C153" s="35" t="s">
        <v>26</v>
      </c>
      <c r="D153" s="71"/>
      <c r="E153" s="36"/>
      <c r="F153" s="36"/>
      <c r="G153" s="36">
        <v>0</v>
      </c>
      <c r="H153" s="72" t="e">
        <f>#DIV/0!</f>
        <v>#DIV/0!</v>
      </c>
      <c r="I153" s="31"/>
      <c r="J153" s="3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:66" customFormat="1" ht="12" hidden="1" customHeight="1">
      <c r="A154" s="33"/>
      <c r="B154" s="34">
        <v>411115</v>
      </c>
      <c r="C154" s="35" t="s">
        <v>27</v>
      </c>
      <c r="D154" s="35"/>
      <c r="E154" s="36"/>
      <c r="F154" s="36"/>
      <c r="G154" s="36"/>
      <c r="H154" s="72" t="e">
        <f>#DIV/0!</f>
        <v>#DIV/0!</v>
      </c>
      <c r="I154" s="31"/>
      <c r="J154" s="3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:66" customFormat="1" ht="12" hidden="1" customHeight="1">
      <c r="A155" s="39">
        <v>412</v>
      </c>
      <c r="B155" s="98" t="s">
        <v>28</v>
      </c>
      <c r="C155" s="98"/>
      <c r="D155" s="40">
        <v>0</v>
      </c>
      <c r="E155" s="40">
        <v>0</v>
      </c>
      <c r="F155" s="40">
        <v>0</v>
      </c>
      <c r="G155" s="40">
        <v>0</v>
      </c>
      <c r="H155" s="70" t="e">
        <f>#DIV/0!</f>
        <v>#DIV/0!</v>
      </c>
      <c r="I155" s="31"/>
      <c r="J155" s="3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:66" customFormat="1" hidden="1">
      <c r="A156" s="94"/>
      <c r="B156" s="34">
        <v>412111</v>
      </c>
      <c r="C156" s="43" t="s">
        <v>29</v>
      </c>
      <c r="D156" s="43"/>
      <c r="E156" s="36"/>
      <c r="F156" s="36"/>
      <c r="G156" s="36"/>
      <c r="H156" s="72" t="e">
        <f>#DIV/0!</f>
        <v>#DIV/0!</v>
      </c>
      <c r="I156" s="31"/>
      <c r="J156" s="3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:66" customFormat="1" ht="12" hidden="1" customHeight="1">
      <c r="A157" s="94"/>
      <c r="B157" s="34">
        <v>412211</v>
      </c>
      <c r="C157" s="43" t="s">
        <v>30</v>
      </c>
      <c r="D157" s="43"/>
      <c r="E157" s="36"/>
      <c r="F157" s="36"/>
      <c r="G157" s="36"/>
      <c r="H157" s="72" t="e">
        <f>#DIV/0!</f>
        <v>#DIV/0!</v>
      </c>
      <c r="I157" s="31"/>
      <c r="J157" s="3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spans="1:66" customFormat="1" ht="36.75" hidden="1">
      <c r="A158" s="94"/>
      <c r="B158" s="34">
        <v>412311</v>
      </c>
      <c r="C158" s="43" t="s">
        <v>144</v>
      </c>
      <c r="D158" s="43"/>
      <c r="E158" s="36"/>
      <c r="F158" s="36"/>
      <c r="G158" s="36"/>
      <c r="H158" s="72" t="e">
        <f>#DIV/0!</f>
        <v>#DIV/0!</v>
      </c>
      <c r="I158" s="31"/>
      <c r="J158" s="3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spans="1:66" customFormat="1" hidden="1">
      <c r="A159" s="44">
        <v>413</v>
      </c>
      <c r="B159" s="93" t="s">
        <v>31</v>
      </c>
      <c r="C159" s="93"/>
      <c r="D159" s="45">
        <v>0</v>
      </c>
      <c r="E159" s="45">
        <v>0</v>
      </c>
      <c r="F159" s="45">
        <v>0</v>
      </c>
      <c r="G159" s="45">
        <v>0</v>
      </c>
      <c r="H159" s="70" t="e">
        <f>#DIV/0!</f>
        <v>#DIV/0!</v>
      </c>
      <c r="I159" s="31"/>
      <c r="J159" s="3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spans="1:66" customFormat="1" ht="36.75" hidden="1">
      <c r="A160" s="46"/>
      <c r="B160" s="47">
        <v>413151</v>
      </c>
      <c r="C160" s="43" t="s">
        <v>145</v>
      </c>
      <c r="D160" s="43"/>
      <c r="E160" s="49"/>
      <c r="F160" s="49"/>
      <c r="G160" s="49">
        <v>0</v>
      </c>
      <c r="H160" s="72" t="e">
        <f>#DIV/0!</f>
        <v>#DIV/0!</v>
      </c>
      <c r="I160" s="31"/>
      <c r="J160" s="3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spans="1:66" customFormat="1" hidden="1">
      <c r="A161" s="50">
        <v>414</v>
      </c>
      <c r="B161" s="93" t="s">
        <v>33</v>
      </c>
      <c r="C161" s="93"/>
      <c r="D161" s="45">
        <v>0</v>
      </c>
      <c r="E161" s="45">
        <v>0</v>
      </c>
      <c r="F161" s="45">
        <v>0</v>
      </c>
      <c r="G161" s="45">
        <v>0</v>
      </c>
      <c r="H161" s="70" t="e">
        <f>#DIV/0!</f>
        <v>#DIV/0!</v>
      </c>
      <c r="I161" s="31"/>
      <c r="J161" s="3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spans="1:66" customFormat="1" ht="36.75" hidden="1">
      <c r="A162" s="51"/>
      <c r="B162" s="47">
        <v>414311</v>
      </c>
      <c r="C162" s="43" t="s">
        <v>146</v>
      </c>
      <c r="D162" s="43"/>
      <c r="E162" s="49"/>
      <c r="F162" s="49"/>
      <c r="G162" s="49"/>
      <c r="H162" s="72" t="e">
        <f>#DIV/0!</f>
        <v>#DIV/0!</v>
      </c>
      <c r="I162" s="31"/>
      <c r="J162" s="3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spans="1:66" customFormat="1" ht="36.75" hidden="1">
      <c r="A163" s="51"/>
      <c r="B163" s="47">
        <v>414312</v>
      </c>
      <c r="C163" s="43" t="s">
        <v>147</v>
      </c>
      <c r="D163" s="43"/>
      <c r="E163" s="49"/>
      <c r="F163" s="49"/>
      <c r="G163" s="49"/>
      <c r="H163" s="72" t="e">
        <f>#DIV/0!</f>
        <v>#DIV/0!</v>
      </c>
      <c r="I163" s="31"/>
      <c r="J163" s="3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spans="1:66" customFormat="1" ht="54.75" hidden="1">
      <c r="A164" s="51"/>
      <c r="B164" s="47">
        <v>414314</v>
      </c>
      <c r="C164" s="43" t="s">
        <v>148</v>
      </c>
      <c r="D164" s="43"/>
      <c r="E164" s="49"/>
      <c r="F164" s="49"/>
      <c r="G164" s="49"/>
      <c r="H164" s="72" t="e">
        <f>#DIV/0!</f>
        <v>#DIV/0!</v>
      </c>
      <c r="I164" s="31"/>
      <c r="J164" s="3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spans="1:66" customFormat="1" ht="54.75" hidden="1">
      <c r="A165" s="51"/>
      <c r="B165" s="47">
        <v>414411</v>
      </c>
      <c r="C165" s="43" t="s">
        <v>149</v>
      </c>
      <c r="D165" s="43"/>
      <c r="E165" s="49"/>
      <c r="F165" s="49"/>
      <c r="G165" s="49"/>
      <c r="H165" s="72" t="e">
        <f>#DIV/0!</f>
        <v>#DIV/0!</v>
      </c>
      <c r="I165" s="31"/>
      <c r="J165" s="3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spans="1:66" customFormat="1" hidden="1">
      <c r="A166" s="44">
        <v>415</v>
      </c>
      <c r="B166" s="93" t="s">
        <v>38</v>
      </c>
      <c r="C166" s="93"/>
      <c r="D166" s="45">
        <v>0</v>
      </c>
      <c r="E166" s="45">
        <v>0</v>
      </c>
      <c r="F166" s="45">
        <v>0</v>
      </c>
      <c r="G166" s="45">
        <v>0</v>
      </c>
      <c r="H166" s="70" t="e">
        <f>#DIV/0!</f>
        <v>#DIV/0!</v>
      </c>
      <c r="I166" s="31"/>
      <c r="J166" s="3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spans="1:66" customFormat="1" ht="36.75" hidden="1">
      <c r="A167" s="46"/>
      <c r="B167" s="47">
        <v>415112</v>
      </c>
      <c r="C167" s="43" t="s">
        <v>39</v>
      </c>
      <c r="D167" s="43"/>
      <c r="E167" s="49"/>
      <c r="F167" s="49"/>
      <c r="G167" s="49"/>
      <c r="H167" s="72" t="e">
        <f>#DIV/0!</f>
        <v>#DIV/0!</v>
      </c>
      <c r="I167" s="31"/>
      <c r="J167" s="3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spans="1:66" customFormat="1" hidden="1">
      <c r="A168" s="50">
        <v>416</v>
      </c>
      <c r="B168" s="93" t="s">
        <v>40</v>
      </c>
      <c r="C168" s="93"/>
      <c r="D168" s="45">
        <v>0</v>
      </c>
      <c r="E168" s="45">
        <v>0</v>
      </c>
      <c r="F168" s="45">
        <v>0</v>
      </c>
      <c r="G168" s="45">
        <v>0</v>
      </c>
      <c r="H168" s="70" t="e">
        <f>#DIV/0!</f>
        <v>#DIV/0!</v>
      </c>
      <c r="I168" s="31"/>
      <c r="J168" s="3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spans="1:66" customFormat="1" hidden="1">
      <c r="A169" s="46"/>
      <c r="B169" s="47">
        <v>416111</v>
      </c>
      <c r="C169" s="43" t="s">
        <v>41</v>
      </c>
      <c r="D169" s="43"/>
      <c r="E169" s="49"/>
      <c r="F169" s="49"/>
      <c r="G169" s="49"/>
      <c r="H169" s="72" t="e">
        <f>#DIV/0!</f>
        <v>#DIV/0!</v>
      </c>
      <c r="I169" s="31"/>
      <c r="J169" s="3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spans="1:66" customFormat="1" hidden="1">
      <c r="A170" s="65">
        <v>421</v>
      </c>
      <c r="B170" s="102" t="s">
        <v>150</v>
      </c>
      <c r="C170" s="102"/>
      <c r="D170" s="54">
        <v>0</v>
      </c>
      <c r="E170" s="54">
        <v>0</v>
      </c>
      <c r="F170" s="54">
        <v>0</v>
      </c>
      <c r="G170" s="54">
        <v>0</v>
      </c>
      <c r="H170" s="70" t="e">
        <f>#DIV/0!</f>
        <v>#DIV/0!</v>
      </c>
      <c r="I170" s="31"/>
      <c r="J170" s="3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spans="1:66" customFormat="1" hidden="1">
      <c r="A171" s="46"/>
      <c r="B171" s="47" t="s">
        <v>151</v>
      </c>
      <c r="C171" s="43"/>
      <c r="D171" s="43"/>
      <c r="E171" s="49"/>
      <c r="F171" s="49"/>
      <c r="G171" s="49"/>
      <c r="H171" s="72" t="e">
        <f>#DIV/0!</f>
        <v>#DIV/0!</v>
      </c>
      <c r="I171" s="31"/>
      <c r="J171" s="3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spans="1:66" customFormat="1" hidden="1">
      <c r="A172" s="46"/>
      <c r="B172" s="47" t="s">
        <v>151</v>
      </c>
      <c r="C172" s="43"/>
      <c r="D172" s="43"/>
      <c r="E172" s="49"/>
      <c r="F172" s="49"/>
      <c r="G172" s="49"/>
      <c r="H172" s="72" t="e">
        <f>#DIV/0!</f>
        <v>#DIV/0!</v>
      </c>
      <c r="I172" s="31"/>
      <c r="J172" s="3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spans="1:66" customFormat="1" hidden="1">
      <c r="A173" s="46"/>
      <c r="B173" s="47" t="s">
        <v>151</v>
      </c>
      <c r="C173" s="43"/>
      <c r="D173" s="43"/>
      <c r="E173" s="49"/>
      <c r="F173" s="49"/>
      <c r="G173" s="49"/>
      <c r="H173" s="72" t="e">
        <f>#DIV/0!</f>
        <v>#DIV/0!</v>
      </c>
      <c r="I173" s="31"/>
      <c r="J173" s="3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spans="1:66" customFormat="1" hidden="1">
      <c r="A174" s="46"/>
      <c r="B174" s="47" t="s">
        <v>151</v>
      </c>
      <c r="C174" s="43"/>
      <c r="D174" s="43"/>
      <c r="E174" s="49"/>
      <c r="F174" s="49"/>
      <c r="G174" s="49"/>
      <c r="H174" s="72" t="e">
        <f>#DIV/0!</f>
        <v>#DIV/0!</v>
      </c>
      <c r="I174" s="31"/>
      <c r="J174" s="3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spans="1:66" customFormat="1" hidden="1">
      <c r="A175" s="50">
        <v>421</v>
      </c>
      <c r="B175" s="93" t="s">
        <v>42</v>
      </c>
      <c r="C175" s="93"/>
      <c r="D175" s="45">
        <v>0</v>
      </c>
      <c r="E175" s="45">
        <v>0</v>
      </c>
      <c r="F175" s="45">
        <v>0</v>
      </c>
      <c r="G175" s="45">
        <v>0</v>
      </c>
      <c r="H175" s="70" t="e">
        <f>#DIV/0!</f>
        <v>#DIV/0!</v>
      </c>
      <c r="I175" s="31"/>
      <c r="J175" s="3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spans="1:66" customFormat="1" ht="36.75" hidden="1">
      <c r="A176" s="94"/>
      <c r="B176" s="47">
        <v>421111</v>
      </c>
      <c r="C176" s="43" t="s">
        <v>43</v>
      </c>
      <c r="D176" s="43"/>
      <c r="E176" s="49"/>
      <c r="F176" s="49"/>
      <c r="G176" s="49"/>
      <c r="H176" s="72" t="e">
        <f>#DIV/0!</f>
        <v>#DIV/0!</v>
      </c>
      <c r="I176" s="31"/>
      <c r="J176" s="3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spans="1:66" customFormat="1" ht="36.75" hidden="1">
      <c r="A177" s="94"/>
      <c r="B177" s="47">
        <v>421211</v>
      </c>
      <c r="C177" s="43" t="s">
        <v>44</v>
      </c>
      <c r="D177" s="43"/>
      <c r="E177" s="49"/>
      <c r="F177" s="49"/>
      <c r="G177" s="49"/>
      <c r="H177" s="72" t="e">
        <f>#DIV/0!</f>
        <v>#DIV/0!</v>
      </c>
      <c r="I177" s="31"/>
      <c r="J177" s="3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spans="1:66" customFormat="1" hidden="1">
      <c r="A178" s="94"/>
      <c r="B178" s="47">
        <v>421222</v>
      </c>
      <c r="C178" s="43" t="s">
        <v>152</v>
      </c>
      <c r="D178" s="43"/>
      <c r="E178" s="49"/>
      <c r="F178" s="49"/>
      <c r="G178" s="49"/>
      <c r="H178" s="72" t="e">
        <f>#DIV/0!</f>
        <v>#DIV/0!</v>
      </c>
      <c r="I178" s="31"/>
      <c r="J178" s="3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spans="1:66" customFormat="1" hidden="1">
      <c r="A179" s="94"/>
      <c r="B179" s="47">
        <v>421223</v>
      </c>
      <c r="C179" s="43" t="s">
        <v>153</v>
      </c>
      <c r="D179" s="43"/>
      <c r="E179" s="49"/>
      <c r="F179" s="49"/>
      <c r="G179" s="49"/>
      <c r="H179" s="72" t="e">
        <f>#DIV/0!</f>
        <v>#DIV/0!</v>
      </c>
      <c r="I179" s="31"/>
      <c r="J179" s="3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spans="1:66" customFormat="1" hidden="1">
      <c r="A180" s="94"/>
      <c r="B180" s="47">
        <v>421224</v>
      </c>
      <c r="C180" s="43" t="s">
        <v>154</v>
      </c>
      <c r="D180" s="43"/>
      <c r="E180" s="49"/>
      <c r="F180" s="49"/>
      <c r="G180" s="49"/>
      <c r="H180" s="72" t="e">
        <f>#DIV/0!</f>
        <v>#DIV/0!</v>
      </c>
      <c r="I180" s="31"/>
      <c r="J180" s="3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spans="1:66" customFormat="1" hidden="1">
      <c r="A181" s="94"/>
      <c r="B181" s="47">
        <v>421225</v>
      </c>
      <c r="C181" s="43" t="s">
        <v>46</v>
      </c>
      <c r="D181" s="43"/>
      <c r="E181" s="49"/>
      <c r="F181" s="49"/>
      <c r="G181" s="49"/>
      <c r="H181" s="72" t="e">
        <f>#DIV/0!</f>
        <v>#DIV/0!</v>
      </c>
      <c r="I181" s="31"/>
      <c r="J181" s="3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spans="1:66" customFormat="1" ht="36.75" hidden="1">
      <c r="A182" s="94"/>
      <c r="B182" s="47">
        <v>421311</v>
      </c>
      <c r="C182" s="43" t="s">
        <v>47</v>
      </c>
      <c r="D182" s="43"/>
      <c r="E182" s="49"/>
      <c r="F182" s="49"/>
      <c r="G182" s="49"/>
      <c r="H182" s="72" t="e">
        <f>#DIV/0!</f>
        <v>#DIV/0!</v>
      </c>
      <c r="I182" s="31"/>
      <c r="J182" s="3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spans="1:66" customFormat="1" hidden="1">
      <c r="A183" s="94"/>
      <c r="B183" s="47">
        <v>421321</v>
      </c>
      <c r="C183" s="43" t="s">
        <v>48</v>
      </c>
      <c r="D183" s="43"/>
      <c r="E183" s="49"/>
      <c r="F183" s="49"/>
      <c r="G183" s="49"/>
      <c r="H183" s="72" t="e">
        <f>#DIV/0!</f>
        <v>#DIV/0!</v>
      </c>
      <c r="I183" s="31"/>
      <c r="J183" s="3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spans="1:66" customFormat="1" hidden="1">
      <c r="A184" s="94"/>
      <c r="B184" s="47">
        <v>421322</v>
      </c>
      <c r="C184" s="43" t="s">
        <v>155</v>
      </c>
      <c r="D184" s="43"/>
      <c r="E184" s="49"/>
      <c r="F184" s="49"/>
      <c r="G184" s="49"/>
      <c r="H184" s="72" t="e">
        <f>#DIV/0!</f>
        <v>#DIV/0!</v>
      </c>
      <c r="I184" s="31"/>
      <c r="J184" s="3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:66" customFormat="1" hidden="1">
      <c r="A185" s="94"/>
      <c r="B185" s="47">
        <v>421324</v>
      </c>
      <c r="C185" s="43" t="s">
        <v>50</v>
      </c>
      <c r="D185" s="43"/>
      <c r="E185" s="49"/>
      <c r="F185" s="49"/>
      <c r="G185" s="49"/>
      <c r="H185" s="72" t="e">
        <f>#DIV/0!</f>
        <v>#DIV/0!</v>
      </c>
      <c r="I185" s="31"/>
      <c r="J185" s="3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spans="1:66" customFormat="1" hidden="1">
      <c r="A186" s="94"/>
      <c r="B186" s="47">
        <v>421411</v>
      </c>
      <c r="C186" s="43" t="s">
        <v>51</v>
      </c>
      <c r="D186" s="43"/>
      <c r="E186" s="49"/>
      <c r="F186" s="49"/>
      <c r="G186" s="49"/>
      <c r="H186" s="72" t="e">
        <f>#DIV/0!</f>
        <v>#DIV/0!</v>
      </c>
      <c r="I186" s="31"/>
      <c r="J186" s="3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spans="1:66" customFormat="1" ht="36.75" hidden="1">
      <c r="A187" s="94"/>
      <c r="B187" s="47">
        <v>421414</v>
      </c>
      <c r="C187" s="43" t="s">
        <v>53</v>
      </c>
      <c r="D187" s="43"/>
      <c r="E187" s="49"/>
      <c r="F187" s="49"/>
      <c r="G187" s="49"/>
      <c r="H187" s="72" t="e">
        <f>#DIV/0!</f>
        <v>#DIV/0!</v>
      </c>
      <c r="I187" s="31"/>
      <c r="J187" s="3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spans="1:66" customFormat="1" hidden="1">
      <c r="A188" s="94"/>
      <c r="B188" s="47">
        <v>421421</v>
      </c>
      <c r="C188" s="43" t="s">
        <v>54</v>
      </c>
      <c r="D188" s="43"/>
      <c r="E188" s="49"/>
      <c r="F188" s="49"/>
      <c r="G188" s="49"/>
      <c r="H188" s="72" t="e">
        <f>#DIV/0!</f>
        <v>#DIV/0!</v>
      </c>
      <c r="I188" s="31"/>
      <c r="J188" s="3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spans="1:66" customFormat="1" hidden="1">
      <c r="A189" s="94"/>
      <c r="B189" s="47">
        <v>421422</v>
      </c>
      <c r="C189" s="43" t="s">
        <v>156</v>
      </c>
      <c r="D189" s="43"/>
      <c r="E189" s="49"/>
      <c r="F189" s="49"/>
      <c r="G189" s="49"/>
      <c r="H189" s="72" t="e">
        <f>#DIV/0!</f>
        <v>#DIV/0!</v>
      </c>
      <c r="I189" s="31"/>
      <c r="J189" s="3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spans="1:66" customFormat="1" hidden="1">
      <c r="A190" s="94"/>
      <c r="B190" s="47">
        <v>421511</v>
      </c>
      <c r="C190" s="43" t="s">
        <v>55</v>
      </c>
      <c r="D190" s="43"/>
      <c r="E190" s="49"/>
      <c r="F190" s="49"/>
      <c r="G190" s="49"/>
      <c r="H190" s="72" t="e">
        <f>#DIV/0!</f>
        <v>#DIV/0!</v>
      </c>
      <c r="I190" s="31"/>
      <c r="J190" s="3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spans="1:66" customFormat="1" hidden="1">
      <c r="A191" s="94"/>
      <c r="B191" s="47">
        <v>421512</v>
      </c>
      <c r="C191" s="43" t="s">
        <v>56</v>
      </c>
      <c r="D191" s="43"/>
      <c r="E191" s="49"/>
      <c r="F191" s="49"/>
      <c r="G191" s="49"/>
      <c r="H191" s="72" t="e">
        <f>#DIV/0!</f>
        <v>#DIV/0!</v>
      </c>
      <c r="I191" s="31"/>
      <c r="J191" s="3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spans="1:66" customFormat="1" hidden="1">
      <c r="A192" s="94"/>
      <c r="B192" s="47">
        <v>421513</v>
      </c>
      <c r="C192" s="43" t="s">
        <v>157</v>
      </c>
      <c r="D192" s="43"/>
      <c r="E192" s="49"/>
      <c r="F192" s="49"/>
      <c r="G192" s="49"/>
      <c r="H192" s="72" t="e">
        <f>#DIV/0!</f>
        <v>#DIV/0!</v>
      </c>
      <c r="I192" s="31"/>
      <c r="J192" s="3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:66" customFormat="1" ht="54.75" hidden="1">
      <c r="A193" s="94"/>
      <c r="B193" s="47">
        <v>421521</v>
      </c>
      <c r="C193" s="43" t="s">
        <v>58</v>
      </c>
      <c r="D193" s="43"/>
      <c r="E193" s="49"/>
      <c r="F193" s="49"/>
      <c r="G193" s="49"/>
      <c r="H193" s="72" t="e">
        <f>#DIV/0!</f>
        <v>#DIV/0!</v>
      </c>
      <c r="I193" s="31"/>
      <c r="J193" s="3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:66" customFormat="1" ht="36.75" hidden="1">
      <c r="A194" s="94"/>
      <c r="B194" s="47">
        <v>421522</v>
      </c>
      <c r="C194" s="43" t="s">
        <v>59</v>
      </c>
      <c r="D194" s="43"/>
      <c r="E194" s="49"/>
      <c r="F194" s="49"/>
      <c r="G194" s="49"/>
      <c r="H194" s="72" t="e">
        <f>#DIV/0!</f>
        <v>#DIV/0!</v>
      </c>
      <c r="I194" s="31"/>
      <c r="J194" s="3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:66" customFormat="1" ht="36.75" hidden="1">
      <c r="A195" s="94"/>
      <c r="B195" s="47">
        <v>421619</v>
      </c>
      <c r="C195" s="43" t="s">
        <v>60</v>
      </c>
      <c r="D195" s="43"/>
      <c r="E195" s="49"/>
      <c r="F195" s="49"/>
      <c r="G195" s="49"/>
      <c r="H195" s="72" t="e">
        <f>#DIV/0!</f>
        <v>#DIV/0!</v>
      </c>
      <c r="I195" s="31"/>
      <c r="J195" s="3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:66" customFormat="1">
      <c r="A196" s="50">
        <v>422</v>
      </c>
      <c r="B196" s="93" t="s">
        <v>62</v>
      </c>
      <c r="C196" s="93"/>
      <c r="D196" s="45">
        <f>SUM(D197:D200)</f>
        <v>60000</v>
      </c>
      <c r="E196" s="45">
        <f>SUM(E197:E200)</f>
        <v>100000</v>
      </c>
      <c r="F196" s="45">
        <f>F197+F198+F199</f>
        <v>38787</v>
      </c>
      <c r="G196" s="45">
        <f>SUM(G197:G200)</f>
        <v>45224</v>
      </c>
      <c r="H196" s="30">
        <f>F196*100/D196</f>
        <v>64.644999999999996</v>
      </c>
      <c r="I196" s="31"/>
      <c r="J196" s="3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:66" customFormat="1" ht="54.75">
      <c r="A197" s="94"/>
      <c r="B197" s="47">
        <v>422111</v>
      </c>
      <c r="C197" s="43" t="s">
        <v>63</v>
      </c>
      <c r="D197" s="48">
        <v>30000</v>
      </c>
      <c r="E197" s="49">
        <v>50000</v>
      </c>
      <c r="F197" s="49">
        <v>28787</v>
      </c>
      <c r="G197" s="49">
        <v>31404</v>
      </c>
      <c r="H197" s="30">
        <f>F197*100/D197</f>
        <v>95.956666666666663</v>
      </c>
      <c r="I197" s="31"/>
      <c r="J197" s="31"/>
      <c r="K197" s="5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:66" customFormat="1" ht="36.75">
      <c r="A198" s="94"/>
      <c r="B198" s="47">
        <v>422121</v>
      </c>
      <c r="C198" s="43" t="s">
        <v>64</v>
      </c>
      <c r="D198" s="48">
        <v>20000</v>
      </c>
      <c r="E198" s="49">
        <v>10000</v>
      </c>
      <c r="F198" s="49">
        <v>0</v>
      </c>
      <c r="G198" s="49">
        <v>0</v>
      </c>
      <c r="H198" s="30">
        <f>F198*100/D198</f>
        <v>0</v>
      </c>
      <c r="I198" s="31"/>
      <c r="J198" s="3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:66" customFormat="1" ht="36.75">
      <c r="A199" s="94"/>
      <c r="B199" s="47">
        <v>422131</v>
      </c>
      <c r="C199" s="43" t="s">
        <v>65</v>
      </c>
      <c r="D199" s="48">
        <v>10000</v>
      </c>
      <c r="E199" s="49">
        <v>25000</v>
      </c>
      <c r="F199" s="49">
        <v>10000</v>
      </c>
      <c r="G199" s="49">
        <v>320</v>
      </c>
      <c r="H199" s="30">
        <f>F199*100/D199</f>
        <v>100</v>
      </c>
      <c r="I199" s="31"/>
      <c r="J199" s="3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:66" customFormat="1" ht="36.75">
      <c r="A200" s="94"/>
      <c r="B200" s="47">
        <v>422194</v>
      </c>
      <c r="C200" s="43" t="s">
        <v>66</v>
      </c>
      <c r="D200" s="48">
        <v>0</v>
      </c>
      <c r="E200" s="49">
        <v>15000</v>
      </c>
      <c r="F200" s="49">
        <v>0</v>
      </c>
      <c r="G200" s="49">
        <v>13500</v>
      </c>
      <c r="H200" s="30">
        <v>0</v>
      </c>
      <c r="I200" s="31"/>
      <c r="J200" s="3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:66" customFormat="1" hidden="1">
      <c r="A201" s="94"/>
      <c r="B201" s="47">
        <v>422411</v>
      </c>
      <c r="C201" s="43" t="s">
        <v>71</v>
      </c>
      <c r="D201" s="48"/>
      <c r="E201" s="49">
        <v>0</v>
      </c>
      <c r="F201" s="49"/>
      <c r="G201" s="49"/>
      <c r="H201" s="30" t="e">
        <f t="shared" ref="H201:H207" si="2">F201*100/D201</f>
        <v>#DIV/0!</v>
      </c>
      <c r="I201" s="31"/>
      <c r="J201" s="3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:66" customFormat="1">
      <c r="A202" s="50">
        <v>423</v>
      </c>
      <c r="B202" s="93" t="s">
        <v>72</v>
      </c>
      <c r="C202" s="93"/>
      <c r="D202" s="45">
        <f>SUM(D203:D208)</f>
        <v>410000</v>
      </c>
      <c r="E202" s="45">
        <f>SUM(E203:E208)</f>
        <v>300000</v>
      </c>
      <c r="F202" s="45">
        <f>SUM(F203:F208)</f>
        <v>340349.94</v>
      </c>
      <c r="G202" s="45">
        <f>SUM(G207)</f>
        <v>65000</v>
      </c>
      <c r="H202" s="30">
        <f t="shared" si="2"/>
        <v>83.012180487804883</v>
      </c>
      <c r="I202" s="31"/>
      <c r="J202" s="31"/>
      <c r="K202" s="5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:66" customFormat="1">
      <c r="A203" s="94"/>
      <c r="B203" s="47">
        <v>423111</v>
      </c>
      <c r="C203" s="43" t="s">
        <v>158</v>
      </c>
      <c r="D203" s="48">
        <v>50000</v>
      </c>
      <c r="E203" s="49">
        <v>200000</v>
      </c>
      <c r="F203" s="49">
        <v>0</v>
      </c>
      <c r="G203" s="49">
        <v>0</v>
      </c>
      <c r="H203" s="30">
        <f t="shared" si="2"/>
        <v>0</v>
      </c>
      <c r="I203" s="31"/>
      <c r="J203" s="3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:66" customFormat="1" ht="36.75" hidden="1">
      <c r="A204" s="94"/>
      <c r="B204" s="47">
        <v>423221</v>
      </c>
      <c r="C204" s="43" t="s">
        <v>74</v>
      </c>
      <c r="D204" s="48"/>
      <c r="E204" s="49"/>
      <c r="F204" s="49"/>
      <c r="G204" s="49"/>
      <c r="H204" s="30" t="e">
        <f t="shared" si="2"/>
        <v>#DIV/0!</v>
      </c>
      <c r="I204" s="31"/>
      <c r="J204" s="3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:66" customFormat="1" ht="36.75">
      <c r="A205" s="94"/>
      <c r="B205" s="47">
        <v>423413</v>
      </c>
      <c r="C205" s="43" t="s">
        <v>159</v>
      </c>
      <c r="D205" s="48">
        <v>260000</v>
      </c>
      <c r="E205" s="49">
        <v>0</v>
      </c>
      <c r="F205" s="49">
        <v>241950</v>
      </c>
      <c r="G205" s="49">
        <v>0</v>
      </c>
      <c r="H205" s="30">
        <f t="shared" si="2"/>
        <v>93.057692307692307</v>
      </c>
      <c r="I205" s="31"/>
      <c r="J205" s="3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:66" customFormat="1" ht="36.75" hidden="1">
      <c r="A206" s="94"/>
      <c r="B206" s="47">
        <v>423321</v>
      </c>
      <c r="C206" s="43" t="s">
        <v>76</v>
      </c>
      <c r="D206" s="48"/>
      <c r="E206" s="49"/>
      <c r="F206" s="49"/>
      <c r="G206" s="49"/>
      <c r="H206" s="30" t="e">
        <f t="shared" si="2"/>
        <v>#DIV/0!</v>
      </c>
      <c r="I206" s="31"/>
      <c r="J206" s="3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:66" customFormat="1" ht="31.5" customHeight="1">
      <c r="A207" s="94"/>
      <c r="B207" s="47">
        <v>423419</v>
      </c>
      <c r="C207" s="43" t="s">
        <v>79</v>
      </c>
      <c r="D207" s="48">
        <v>100000</v>
      </c>
      <c r="E207" s="49">
        <v>100000</v>
      </c>
      <c r="F207" s="49">
        <v>98399.94</v>
      </c>
      <c r="G207" s="49">
        <v>65000</v>
      </c>
      <c r="H207" s="30">
        <f t="shared" si="2"/>
        <v>98.399940000000001</v>
      </c>
      <c r="I207" s="31"/>
      <c r="J207" s="3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:66" customFormat="1">
      <c r="A208" s="94"/>
      <c r="B208" s="47">
        <v>423911</v>
      </c>
      <c r="C208" s="43" t="s">
        <v>160</v>
      </c>
      <c r="D208" s="48">
        <v>0</v>
      </c>
      <c r="E208" s="49">
        <v>0</v>
      </c>
      <c r="F208" s="49">
        <v>0</v>
      </c>
      <c r="G208" s="49">
        <v>0</v>
      </c>
      <c r="H208" s="30">
        <v>0</v>
      </c>
      <c r="I208" s="31"/>
      <c r="J208" s="3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:66" customFormat="1">
      <c r="A209" s="50">
        <v>424</v>
      </c>
      <c r="B209" s="93" t="s">
        <v>161</v>
      </c>
      <c r="C209" s="93"/>
      <c r="D209" s="45">
        <f>SUM(D211:D214)</f>
        <v>250000</v>
      </c>
      <c r="E209" s="45">
        <v>960000</v>
      </c>
      <c r="F209" s="45">
        <f>SUM(F211:F214)</f>
        <v>241302</v>
      </c>
      <c r="G209" s="45">
        <f>SUM(G211:G214)</f>
        <v>97540</v>
      </c>
      <c r="H209" s="30">
        <f>F209*100/D209</f>
        <v>96.520799999999994</v>
      </c>
      <c r="I209" s="31"/>
      <c r="J209" s="3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:66" customFormat="1" hidden="1">
      <c r="A210" s="94"/>
      <c r="B210" s="47">
        <v>424211</v>
      </c>
      <c r="C210" s="47" t="s">
        <v>162</v>
      </c>
      <c r="D210" s="72"/>
      <c r="E210" s="73"/>
      <c r="F210" s="73"/>
      <c r="G210" s="49"/>
      <c r="H210" s="30" t="e">
        <f>F210*100/D210</f>
        <v>#DIV/0!</v>
      </c>
      <c r="I210" s="31"/>
      <c r="J210" s="3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:66" customFormat="1" ht="22.5" customHeight="1">
      <c r="A211" s="94"/>
      <c r="B211" s="47">
        <v>424221</v>
      </c>
      <c r="C211" s="35" t="s">
        <v>163</v>
      </c>
      <c r="D211" s="74">
        <v>250000</v>
      </c>
      <c r="E211" s="49">
        <v>300000</v>
      </c>
      <c r="F211" s="49">
        <v>241302</v>
      </c>
      <c r="G211" s="49">
        <v>97540</v>
      </c>
      <c r="H211" s="30">
        <f>F211*100/D211</f>
        <v>96.520799999999994</v>
      </c>
      <c r="I211" s="31"/>
      <c r="J211" s="3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:66" customFormat="1" ht="54.75" hidden="1">
      <c r="A212" s="94"/>
      <c r="B212" s="47">
        <v>424331</v>
      </c>
      <c r="C212" s="43" t="s">
        <v>164</v>
      </c>
      <c r="D212" s="48"/>
      <c r="E212" s="49"/>
      <c r="F212" s="49"/>
      <c r="G212" s="49"/>
      <c r="H212" s="30" t="e">
        <f>F212*100/D212</f>
        <v>#DIV/0!</v>
      </c>
      <c r="I212" s="31"/>
      <c r="J212" s="3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customFormat="1" hidden="1">
      <c r="A213" s="94"/>
      <c r="B213" s="47">
        <v>424351</v>
      </c>
      <c r="C213" s="43" t="s">
        <v>165</v>
      </c>
      <c r="D213" s="48"/>
      <c r="E213" s="49"/>
      <c r="F213" s="49"/>
      <c r="G213" s="49"/>
      <c r="H213" s="30" t="e">
        <f>F213*100/D213</f>
        <v>#DIV/0!</v>
      </c>
      <c r="I213" s="31"/>
      <c r="J213" s="3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customFormat="1" ht="60.75" customHeight="1">
      <c r="A214" s="94"/>
      <c r="B214" s="47">
        <v>424911</v>
      </c>
      <c r="C214" s="43" t="s">
        <v>166</v>
      </c>
      <c r="D214" s="48"/>
      <c r="E214" s="49">
        <v>660000</v>
      </c>
      <c r="F214" s="49">
        <v>0</v>
      </c>
      <c r="G214" s="49">
        <v>0</v>
      </c>
      <c r="H214" s="30">
        <v>0</v>
      </c>
      <c r="I214" s="31"/>
      <c r="J214" s="3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customFormat="1" hidden="1">
      <c r="A215" s="75">
        <v>425</v>
      </c>
      <c r="B215" s="102" t="s">
        <v>167</v>
      </c>
      <c r="C215" s="102"/>
      <c r="D215" s="67">
        <v>0</v>
      </c>
      <c r="E215" s="67">
        <v>0</v>
      </c>
      <c r="F215" s="76"/>
      <c r="G215" s="76">
        <v>0</v>
      </c>
      <c r="H215" s="30" t="e">
        <f t="shared" ref="H215:H232" si="3">F215*100/D215</f>
        <v>#DIV/0!</v>
      </c>
      <c r="I215" s="31"/>
      <c r="J215" s="3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:66" customFormat="1" hidden="1">
      <c r="A216" s="77"/>
      <c r="B216" s="47" t="s">
        <v>168</v>
      </c>
      <c r="C216" s="43"/>
      <c r="D216" s="48"/>
      <c r="E216" s="49"/>
      <c r="F216" s="53"/>
      <c r="G216" s="53"/>
      <c r="H216" s="30" t="e">
        <f t="shared" si="3"/>
        <v>#DIV/0!</v>
      </c>
      <c r="I216" s="31"/>
      <c r="J216" s="3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:66" customFormat="1" hidden="1">
      <c r="A217" s="77"/>
      <c r="B217" s="47" t="s">
        <v>168</v>
      </c>
      <c r="C217" s="43"/>
      <c r="D217" s="48"/>
      <c r="E217" s="49"/>
      <c r="F217" s="53"/>
      <c r="G217" s="53"/>
      <c r="H217" s="30" t="e">
        <f t="shared" si="3"/>
        <v>#DIV/0!</v>
      </c>
      <c r="I217" s="31"/>
      <c r="J217" s="3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:66" customFormat="1" hidden="1">
      <c r="A218" s="50">
        <v>425</v>
      </c>
      <c r="B218" s="93" t="s">
        <v>84</v>
      </c>
      <c r="C218" s="93"/>
      <c r="D218" s="45">
        <v>0</v>
      </c>
      <c r="E218" s="45">
        <v>0</v>
      </c>
      <c r="F218" s="78"/>
      <c r="G218" s="78">
        <v>0</v>
      </c>
      <c r="H218" s="30" t="e">
        <f t="shared" si="3"/>
        <v>#DIV/0!</v>
      </c>
      <c r="I218" s="31"/>
      <c r="J218" s="3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:66" customFormat="1" hidden="1">
      <c r="A219" s="51"/>
      <c r="B219" s="47">
        <v>425113</v>
      </c>
      <c r="C219" s="43" t="s">
        <v>86</v>
      </c>
      <c r="D219" s="48"/>
      <c r="E219" s="49"/>
      <c r="F219" s="53"/>
      <c r="G219" s="53"/>
      <c r="H219" s="30" t="e">
        <f t="shared" si="3"/>
        <v>#DIV/0!</v>
      </c>
      <c r="I219" s="31"/>
      <c r="J219" s="3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spans="1:66" customFormat="1" hidden="1">
      <c r="A220" s="51"/>
      <c r="B220" s="47">
        <v>425114</v>
      </c>
      <c r="C220" s="43" t="s">
        <v>169</v>
      </c>
      <c r="D220" s="48"/>
      <c r="E220" s="49"/>
      <c r="F220" s="53"/>
      <c r="G220" s="53"/>
      <c r="H220" s="30" t="e">
        <f t="shared" si="3"/>
        <v>#DIV/0!</v>
      </c>
      <c r="I220" s="31"/>
      <c r="J220" s="3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spans="1:66" customFormat="1" ht="36.75" hidden="1">
      <c r="A221" s="51"/>
      <c r="B221" s="47">
        <v>425115</v>
      </c>
      <c r="C221" s="43" t="s">
        <v>87</v>
      </c>
      <c r="D221" s="48"/>
      <c r="E221" s="49"/>
      <c r="F221" s="53"/>
      <c r="G221" s="53"/>
      <c r="H221" s="30" t="e">
        <f t="shared" si="3"/>
        <v>#DIV/0!</v>
      </c>
      <c r="I221" s="31"/>
      <c r="J221" s="3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spans="1:66" customFormat="1" hidden="1">
      <c r="A222" s="51"/>
      <c r="B222" s="47">
        <v>425116</v>
      </c>
      <c r="C222" s="43" t="s">
        <v>46</v>
      </c>
      <c r="D222" s="48"/>
      <c r="E222" s="49"/>
      <c r="F222" s="53"/>
      <c r="G222" s="53"/>
      <c r="H222" s="30" t="e">
        <f t="shared" si="3"/>
        <v>#DIV/0!</v>
      </c>
      <c r="I222" s="31"/>
      <c r="J222" s="3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spans="1:66" customFormat="1" ht="36.75" hidden="1">
      <c r="A223" s="51"/>
      <c r="B223" s="47">
        <v>425117</v>
      </c>
      <c r="C223" s="43" t="s">
        <v>88</v>
      </c>
      <c r="D223" s="48"/>
      <c r="E223" s="49"/>
      <c r="F223" s="53"/>
      <c r="G223" s="53"/>
      <c r="H223" s="30" t="e">
        <f t="shared" si="3"/>
        <v>#DIV/0!</v>
      </c>
      <c r="I223" s="31"/>
      <c r="J223" s="3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spans="1:66" customFormat="1" ht="72.75" hidden="1">
      <c r="A224" s="51"/>
      <c r="B224" s="47">
        <v>425119</v>
      </c>
      <c r="C224" s="43" t="s">
        <v>170</v>
      </c>
      <c r="D224" s="48"/>
      <c r="E224" s="49"/>
      <c r="F224" s="53"/>
      <c r="G224" s="53"/>
      <c r="H224" s="30" t="e">
        <f t="shared" si="3"/>
        <v>#DIV/0!</v>
      </c>
      <c r="I224" s="31"/>
      <c r="J224" s="3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:66" customFormat="1" hidden="1">
      <c r="A225" s="51"/>
      <c r="B225" s="47">
        <v>425211</v>
      </c>
      <c r="C225" s="43" t="s">
        <v>171</v>
      </c>
      <c r="D225" s="48"/>
      <c r="E225" s="49"/>
      <c r="F225" s="53"/>
      <c r="G225" s="53"/>
      <c r="H225" s="30" t="e">
        <f t="shared" si="3"/>
        <v>#DIV/0!</v>
      </c>
      <c r="I225" s="31"/>
      <c r="J225" s="3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:66" customFormat="1" ht="36.75" hidden="1">
      <c r="A226" s="51"/>
      <c r="B226" s="47">
        <v>425219</v>
      </c>
      <c r="C226" s="43" t="s">
        <v>91</v>
      </c>
      <c r="D226" s="48"/>
      <c r="E226" s="49"/>
      <c r="F226" s="53"/>
      <c r="G226" s="53"/>
      <c r="H226" s="30" t="e">
        <f t="shared" si="3"/>
        <v>#DIV/0!</v>
      </c>
      <c r="I226" s="31"/>
      <c r="J226" s="3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:66" customFormat="1" hidden="1">
      <c r="A227" s="51"/>
      <c r="B227" s="47">
        <v>425222</v>
      </c>
      <c r="C227" s="43" t="s">
        <v>92</v>
      </c>
      <c r="D227" s="48"/>
      <c r="E227" s="49"/>
      <c r="F227" s="53"/>
      <c r="G227" s="53"/>
      <c r="H227" s="30" t="e">
        <f t="shared" si="3"/>
        <v>#DIV/0!</v>
      </c>
      <c r="I227" s="31"/>
      <c r="J227" s="3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:66" customFormat="1" ht="36.75" hidden="1">
      <c r="A228" s="51"/>
      <c r="B228" s="47">
        <v>425261</v>
      </c>
      <c r="C228" s="43" t="s">
        <v>172</v>
      </c>
      <c r="D228" s="48"/>
      <c r="E228" s="49"/>
      <c r="F228" s="53"/>
      <c r="G228" s="53"/>
      <c r="H228" s="30" t="e">
        <f t="shared" si="3"/>
        <v>#DIV/0!</v>
      </c>
      <c r="I228" s="31"/>
      <c r="J228" s="3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:66" customFormat="1" ht="36.75" hidden="1">
      <c r="A229" s="51"/>
      <c r="B229" s="47">
        <v>425281</v>
      </c>
      <c r="C229" s="43" t="s">
        <v>94</v>
      </c>
      <c r="D229" s="48"/>
      <c r="E229" s="49"/>
      <c r="F229" s="53"/>
      <c r="G229" s="53"/>
      <c r="H229" s="30" t="e">
        <f t="shared" si="3"/>
        <v>#DIV/0!</v>
      </c>
      <c r="I229" s="31"/>
      <c r="J229" s="3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:66" customFormat="1" ht="54.75" hidden="1">
      <c r="A230" s="51"/>
      <c r="B230" s="47">
        <v>425291</v>
      </c>
      <c r="C230" s="43" t="s">
        <v>173</v>
      </c>
      <c r="D230" s="48"/>
      <c r="E230" s="49"/>
      <c r="F230" s="53"/>
      <c r="G230" s="53"/>
      <c r="H230" s="30" t="e">
        <f t="shared" si="3"/>
        <v>#DIV/0!</v>
      </c>
      <c r="I230" s="31"/>
      <c r="J230" s="3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:66" customFormat="1" hidden="1">
      <c r="A231" s="51"/>
      <c r="B231" s="47">
        <v>512921</v>
      </c>
      <c r="C231" s="43" t="s">
        <v>174</v>
      </c>
      <c r="D231" s="48"/>
      <c r="E231" s="49">
        <v>0</v>
      </c>
      <c r="F231" s="53">
        <v>0</v>
      </c>
      <c r="G231" s="53">
        <v>0</v>
      </c>
      <c r="H231" s="30" t="e">
        <f t="shared" si="3"/>
        <v>#DIV/0!</v>
      </c>
      <c r="I231" s="31"/>
      <c r="J231" s="3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:66" customFormat="1">
      <c r="A232" s="101" t="s">
        <v>141</v>
      </c>
      <c r="B232" s="101"/>
      <c r="C232" s="101"/>
      <c r="D232" s="45">
        <f>D209+D202+D196</f>
        <v>720000</v>
      </c>
      <c r="E232" s="45">
        <f>E209+E202+E196</f>
        <v>1360000</v>
      </c>
      <c r="F232" s="45">
        <f>F209+F202+F196</f>
        <v>620438.93999999994</v>
      </c>
      <c r="G232" s="45">
        <f>G209+G202+G196</f>
        <v>207764</v>
      </c>
      <c r="H232" s="103">
        <f t="shared" si="3"/>
        <v>86.172074999999992</v>
      </c>
      <c r="I232" s="31"/>
      <c r="J232" s="3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:66" customFormat="1">
      <c r="A233" s="6"/>
      <c r="B233" s="68"/>
      <c r="C233" s="6"/>
      <c r="D233" s="6"/>
      <c r="E233" s="6"/>
      <c r="F233" s="6"/>
      <c r="G233" s="22"/>
      <c r="H233" s="22"/>
      <c r="I233" s="31"/>
      <c r="J233" s="3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:66" customFormat="1">
      <c r="A234" s="3"/>
      <c r="B234" s="3"/>
      <c r="C234" s="3"/>
      <c r="D234" s="79"/>
      <c r="E234" s="79"/>
      <c r="F234" s="3"/>
      <c r="G234" s="79"/>
      <c r="H234" s="3"/>
      <c r="I234" s="31"/>
      <c r="J234" s="3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:66" customFormat="1">
      <c r="A235" s="3"/>
      <c r="B235" s="3"/>
      <c r="C235" s="3"/>
      <c r="D235" s="3"/>
      <c r="E235" s="3"/>
      <c r="F235" s="3"/>
      <c r="G235" s="3"/>
      <c r="H235" s="3"/>
      <c r="I235" s="31"/>
      <c r="J235" s="3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:66" customFormat="1">
      <c r="A236" s="101" t="s">
        <v>141</v>
      </c>
      <c r="B236" s="101"/>
      <c r="C236" s="101"/>
      <c r="D236" s="45">
        <f>D232+D145</f>
        <v>35293342</v>
      </c>
      <c r="E236" s="45">
        <f>E232+E145</f>
        <v>19181696</v>
      </c>
      <c r="F236" s="45">
        <f>F232+F145</f>
        <v>33734068.439999998</v>
      </c>
      <c r="G236" s="45">
        <f>G232+G145</f>
        <v>9464202.5099999998</v>
      </c>
      <c r="H236" s="103">
        <f t="shared" ref="H236" si="4">F236*100/D236</f>
        <v>95.581961152899609</v>
      </c>
      <c r="I236" s="31"/>
      <c r="J236" s="3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8" spans="1:66" customFormat="1" ht="18" customHeight="1">
      <c r="A238" s="6"/>
      <c r="B238" s="95" t="s">
        <v>175</v>
      </c>
      <c r="C238" s="95"/>
      <c r="D238" s="95"/>
      <c r="E238" s="95"/>
      <c r="F238" s="95"/>
      <c r="G238" s="95"/>
      <c r="H238" s="9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1:66" customFormat="1">
      <c r="A239" s="6"/>
      <c r="B239" s="96"/>
      <c r="C239" s="96"/>
      <c r="D239" s="96"/>
      <c r="E239" s="96"/>
      <c r="F239" s="96"/>
      <c r="G239" s="96"/>
      <c r="H239" s="22"/>
      <c r="I239" s="2"/>
      <c r="J239" s="2"/>
      <c r="K239" s="5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1:66" customFormat="1" ht="72.75">
      <c r="A240" s="23" t="s">
        <v>19</v>
      </c>
      <c r="B240" s="24" t="s">
        <v>2</v>
      </c>
      <c r="C240" s="24" t="s">
        <v>20</v>
      </c>
      <c r="D240" s="24" t="s">
        <v>184</v>
      </c>
      <c r="E240" s="24" t="s">
        <v>176</v>
      </c>
      <c r="F240" s="24" t="s">
        <v>143</v>
      </c>
      <c r="G240" s="24" t="s">
        <v>22</v>
      </c>
      <c r="H240" s="24" t="s">
        <v>23</v>
      </c>
      <c r="I240" s="2"/>
      <c r="J240" s="2"/>
      <c r="K240" s="5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1:66" ht="34.15" customHeight="1">
      <c r="A241" s="50">
        <v>422</v>
      </c>
      <c r="B241" s="93" t="s">
        <v>177</v>
      </c>
      <c r="C241" s="93"/>
      <c r="D241" s="45">
        <f>SUM(D242)</f>
        <v>23000</v>
      </c>
      <c r="E241" s="45">
        <f>SUM(E242)</f>
        <v>600</v>
      </c>
      <c r="F241" s="45">
        <f>SUM(F242)</f>
        <v>23000</v>
      </c>
      <c r="G241" s="45">
        <f>SUM(G242)</f>
        <v>553</v>
      </c>
      <c r="H241" s="30">
        <f>F241*100/D241</f>
        <v>100</v>
      </c>
      <c r="I241" s="31"/>
      <c r="K241" s="52"/>
    </row>
    <row r="242" spans="1:66" ht="54.75">
      <c r="A242" s="42"/>
      <c r="B242" s="47">
        <v>422111</v>
      </c>
      <c r="C242" s="43" t="s">
        <v>63</v>
      </c>
      <c r="D242" s="48">
        <v>23000</v>
      </c>
      <c r="E242" s="49">
        <v>600</v>
      </c>
      <c r="F242" s="49">
        <v>23000</v>
      </c>
      <c r="G242" s="49">
        <v>553</v>
      </c>
      <c r="H242" s="30">
        <f>F242*100/D242</f>
        <v>100</v>
      </c>
      <c r="I242" s="31"/>
    </row>
    <row r="243" spans="1:66" ht="36" customHeight="1">
      <c r="A243" s="50">
        <v>423</v>
      </c>
      <c r="B243" s="93" t="s">
        <v>178</v>
      </c>
      <c r="C243" s="93"/>
      <c r="D243" s="45">
        <f>SUM(D244:D246)</f>
        <v>343000</v>
      </c>
      <c r="E243" s="45">
        <f>SUM(E244:E246)</f>
        <v>2000</v>
      </c>
      <c r="F243" s="45">
        <f>SUM(F244:F246)</f>
        <v>343000</v>
      </c>
      <c r="G243" s="45"/>
      <c r="H243" s="70">
        <v>0</v>
      </c>
    </row>
    <row r="244" spans="1:66">
      <c r="A244" s="94"/>
      <c r="B244" s="47">
        <v>423111</v>
      </c>
      <c r="C244" s="43" t="s">
        <v>158</v>
      </c>
      <c r="D244" s="48">
        <v>13000</v>
      </c>
      <c r="E244" s="49">
        <v>1000</v>
      </c>
      <c r="F244" s="49">
        <v>13000</v>
      </c>
      <c r="G244" s="49"/>
      <c r="H244" s="70">
        <v>0</v>
      </c>
    </row>
    <row r="245" spans="1:66" ht="36.75">
      <c r="A245" s="94"/>
      <c r="B245" s="47">
        <v>423413</v>
      </c>
      <c r="C245" s="43" t="s">
        <v>159</v>
      </c>
      <c r="D245" s="48">
        <v>150000</v>
      </c>
      <c r="E245" s="49">
        <v>1000</v>
      </c>
      <c r="F245" s="49">
        <v>150000</v>
      </c>
      <c r="G245" s="49"/>
      <c r="H245" s="70">
        <v>0</v>
      </c>
    </row>
    <row r="246" spans="1:66">
      <c r="A246" s="94"/>
      <c r="B246" s="47">
        <v>423599</v>
      </c>
      <c r="C246" s="43" t="s">
        <v>81</v>
      </c>
      <c r="D246" s="48">
        <v>180000</v>
      </c>
      <c r="E246" s="49">
        <v>0</v>
      </c>
      <c r="F246" s="49">
        <v>180000</v>
      </c>
      <c r="G246" s="49"/>
      <c r="H246" s="70">
        <v>0</v>
      </c>
    </row>
    <row r="247" spans="1:66" ht="42.75" customHeight="1">
      <c r="A247" s="50">
        <v>424</v>
      </c>
      <c r="B247" s="93" t="s">
        <v>179</v>
      </c>
      <c r="C247" s="93"/>
      <c r="D247" s="45">
        <f>SUM(D248:D249)</f>
        <v>134000</v>
      </c>
      <c r="E247" s="45">
        <f>SUM(E248:E249)</f>
        <v>400</v>
      </c>
      <c r="F247" s="45">
        <f>SUM(F248:F249)</f>
        <v>134000</v>
      </c>
      <c r="G247" s="45"/>
      <c r="H247" s="70">
        <v>0</v>
      </c>
    </row>
    <row r="248" spans="1:66">
      <c r="A248" s="42"/>
      <c r="B248" s="47">
        <v>424221</v>
      </c>
      <c r="C248" s="35" t="s">
        <v>163</v>
      </c>
      <c r="D248" s="74">
        <v>80000</v>
      </c>
      <c r="E248" s="49">
        <v>0</v>
      </c>
      <c r="F248" s="49">
        <v>80000</v>
      </c>
      <c r="G248" s="49"/>
      <c r="H248" s="70">
        <v>0</v>
      </c>
    </row>
    <row r="249" spans="1:66" ht="54.75">
      <c r="A249" s="51"/>
      <c r="B249" s="47">
        <v>424911</v>
      </c>
      <c r="C249" s="43" t="s">
        <v>166</v>
      </c>
      <c r="D249" s="48">
        <v>54000</v>
      </c>
      <c r="E249" s="49">
        <v>400</v>
      </c>
      <c r="F249" s="49">
        <v>54000</v>
      </c>
      <c r="G249" s="53"/>
      <c r="H249" s="70">
        <v>0</v>
      </c>
    </row>
    <row r="250" spans="1:66">
      <c r="A250" s="101" t="s">
        <v>141</v>
      </c>
      <c r="B250" s="101"/>
      <c r="C250" s="101"/>
      <c r="D250" s="45">
        <f>D247+D243+D241</f>
        <v>500000</v>
      </c>
      <c r="E250" s="45">
        <f>E247+E243+E241</f>
        <v>3000</v>
      </c>
      <c r="F250" s="45">
        <f>F247+F243+F241</f>
        <v>500000</v>
      </c>
      <c r="G250" s="45">
        <f>G247+G243+G241</f>
        <v>553</v>
      </c>
      <c r="H250" s="103">
        <f>F250*100/D250</f>
        <v>100</v>
      </c>
    </row>
    <row r="253" spans="1:66" customFormat="1">
      <c r="A253" s="6"/>
      <c r="B253" s="68" t="s">
        <v>180</v>
      </c>
      <c r="C253" s="68"/>
      <c r="D253" s="68"/>
      <c r="E253" s="68"/>
      <c r="F253" s="68"/>
      <c r="G253" s="68"/>
      <c r="H253" s="6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1:66" customFormat="1" ht="41.25" customHeight="1">
      <c r="A254" s="6"/>
      <c r="B254" s="80"/>
      <c r="C254" s="80"/>
      <c r="D254" s="80"/>
      <c r="E254" s="80"/>
      <c r="F254" s="80"/>
      <c r="G254" s="80"/>
      <c r="H254" s="2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1:66" customFormat="1" ht="72.75">
      <c r="A255" s="23" t="s">
        <v>19</v>
      </c>
      <c r="B255" s="24" t="s">
        <v>2</v>
      </c>
      <c r="C255" s="24" t="s">
        <v>20</v>
      </c>
      <c r="D255" s="24" t="s">
        <v>184</v>
      </c>
      <c r="E255" s="24" t="s">
        <v>176</v>
      </c>
      <c r="F255" s="24" t="s">
        <v>143</v>
      </c>
      <c r="G255" s="24" t="s">
        <v>22</v>
      </c>
      <c r="H255" s="24" t="s">
        <v>23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1:66" ht="42" customHeight="1">
      <c r="A256" s="50">
        <v>422</v>
      </c>
      <c r="B256" s="93" t="s">
        <v>177</v>
      </c>
      <c r="C256" s="93"/>
      <c r="D256" s="45">
        <f>SUM(D257)</f>
        <v>10000</v>
      </c>
      <c r="E256" s="45">
        <f>SUM(E257)</f>
        <v>500</v>
      </c>
      <c r="F256" s="45">
        <f>SUM(F257)</f>
        <v>10000</v>
      </c>
      <c r="G256" s="45">
        <f>SUM(G257)</f>
        <v>468</v>
      </c>
      <c r="H256" s="70">
        <v>0</v>
      </c>
    </row>
    <row r="257" spans="1:8" ht="54.75">
      <c r="A257" s="42"/>
      <c r="B257" s="47">
        <v>422111</v>
      </c>
      <c r="C257" s="43" t="s">
        <v>63</v>
      </c>
      <c r="D257" s="48">
        <v>10000</v>
      </c>
      <c r="E257" s="49">
        <v>500</v>
      </c>
      <c r="F257" s="49">
        <v>10000</v>
      </c>
      <c r="G257" s="49">
        <v>468</v>
      </c>
      <c r="H257" s="70">
        <v>0</v>
      </c>
    </row>
    <row r="258" spans="1:8" ht="46.15" customHeight="1">
      <c r="A258" s="50">
        <v>423</v>
      </c>
      <c r="B258" s="93" t="s">
        <v>178</v>
      </c>
      <c r="C258" s="93"/>
      <c r="D258" s="45">
        <f>SUM(D259:D260)</f>
        <v>175000</v>
      </c>
      <c r="E258" s="45">
        <f>SUM(E259:E260)</f>
        <v>2000</v>
      </c>
      <c r="F258" s="45">
        <f>SUM(F259:F260)</f>
        <v>175000</v>
      </c>
      <c r="G258" s="45">
        <f>SUM(G259:G260)</f>
        <v>920</v>
      </c>
      <c r="H258" s="70">
        <v>0</v>
      </c>
    </row>
    <row r="259" spans="1:8" ht="36.75">
      <c r="A259" s="94"/>
      <c r="B259" s="47">
        <v>423413</v>
      </c>
      <c r="C259" s="43" t="s">
        <v>159</v>
      </c>
      <c r="D259" s="48">
        <v>105000</v>
      </c>
      <c r="E259" s="49">
        <v>1000</v>
      </c>
      <c r="F259" s="49">
        <v>105000</v>
      </c>
      <c r="G259" s="49">
        <v>600</v>
      </c>
      <c r="H259" s="70">
        <v>0</v>
      </c>
    </row>
    <row r="260" spans="1:8">
      <c r="A260" s="94"/>
      <c r="B260" s="47">
        <v>423419</v>
      </c>
      <c r="C260" s="43" t="s">
        <v>79</v>
      </c>
      <c r="D260" s="48">
        <v>70000</v>
      </c>
      <c r="E260" s="49">
        <v>1000</v>
      </c>
      <c r="F260" s="49">
        <v>70000</v>
      </c>
      <c r="G260" s="49">
        <v>320</v>
      </c>
      <c r="H260" s="70">
        <v>0</v>
      </c>
    </row>
    <row r="261" spans="1:8" ht="39.75" customHeight="1">
      <c r="A261" s="50">
        <v>424</v>
      </c>
      <c r="B261" s="93" t="s">
        <v>181</v>
      </c>
      <c r="C261" s="93"/>
      <c r="D261" s="45">
        <f>SUM(D262:D263)</f>
        <v>230000</v>
      </c>
      <c r="E261" s="45">
        <f>SUM(E262:E263)</f>
        <v>1000</v>
      </c>
      <c r="F261" s="45">
        <f>SUM(F262:F263)</f>
        <v>230000</v>
      </c>
      <c r="G261" s="45"/>
      <c r="H261" s="70">
        <v>0</v>
      </c>
    </row>
    <row r="262" spans="1:8">
      <c r="A262" s="42"/>
      <c r="B262" s="47">
        <v>424221</v>
      </c>
      <c r="C262" s="35" t="s">
        <v>163</v>
      </c>
      <c r="D262" s="74">
        <v>110000</v>
      </c>
      <c r="E262" s="49">
        <v>500</v>
      </c>
      <c r="F262" s="49">
        <v>110000</v>
      </c>
      <c r="G262" s="49"/>
      <c r="H262" s="70">
        <v>0</v>
      </c>
    </row>
    <row r="263" spans="1:8" ht="54.75">
      <c r="A263" s="51"/>
      <c r="B263" s="47">
        <v>424911</v>
      </c>
      <c r="C263" s="43" t="s">
        <v>166</v>
      </c>
      <c r="D263" s="48">
        <v>120000</v>
      </c>
      <c r="E263" s="49">
        <v>500</v>
      </c>
      <c r="F263" s="49">
        <v>120000</v>
      </c>
      <c r="G263" s="53"/>
      <c r="H263" s="70">
        <v>0</v>
      </c>
    </row>
    <row r="264" spans="1:8" ht="27.6" customHeight="1">
      <c r="A264" s="50">
        <v>426</v>
      </c>
      <c r="B264" s="93" t="s">
        <v>182</v>
      </c>
      <c r="C264" s="93"/>
      <c r="D264" s="45">
        <f>SUM(D265)</f>
        <v>85000</v>
      </c>
      <c r="E264" s="45">
        <f>SUM(E265)</f>
        <v>500</v>
      </c>
      <c r="F264" s="45">
        <f>SUM(F265)</f>
        <v>85000</v>
      </c>
      <c r="G264" s="45">
        <f>SUM(G265)</f>
        <v>260</v>
      </c>
      <c r="H264" s="30">
        <v>0</v>
      </c>
    </row>
    <row r="265" spans="1:8">
      <c r="A265" s="51"/>
      <c r="B265" s="47">
        <v>426621</v>
      </c>
      <c r="C265" s="43" t="s">
        <v>105</v>
      </c>
      <c r="D265" s="48">
        <v>85000</v>
      </c>
      <c r="E265" s="49">
        <v>500</v>
      </c>
      <c r="F265" s="49">
        <v>85000</v>
      </c>
      <c r="G265" s="49">
        <v>260</v>
      </c>
      <c r="H265" s="70"/>
    </row>
    <row r="266" spans="1:8">
      <c r="A266" s="101" t="s">
        <v>141</v>
      </c>
      <c r="B266" s="101"/>
      <c r="C266" s="101"/>
      <c r="D266" s="45">
        <f>D261+D258+D256+D264</f>
        <v>500000</v>
      </c>
      <c r="E266" s="45">
        <f>E261+E258+E256+E264</f>
        <v>4000</v>
      </c>
      <c r="F266" s="45">
        <f>F264+F261+F258+F256</f>
        <v>500000</v>
      </c>
      <c r="G266" s="45">
        <f>G264+G261+G258+G256</f>
        <v>1648</v>
      </c>
      <c r="H266" s="70">
        <f>F266*100/D266</f>
        <v>100</v>
      </c>
    </row>
    <row r="269" spans="1:8">
      <c r="A269" s="6"/>
      <c r="B269" s="95" t="s">
        <v>183</v>
      </c>
      <c r="C269" s="95"/>
      <c r="D269" s="95"/>
      <c r="E269" s="95"/>
      <c r="F269" s="95"/>
      <c r="G269" s="95"/>
      <c r="H269" s="95"/>
    </row>
    <row r="270" spans="1:8">
      <c r="A270" s="6"/>
      <c r="B270" s="96"/>
      <c r="C270" s="96"/>
      <c r="D270" s="96"/>
      <c r="E270" s="96"/>
      <c r="F270" s="96"/>
      <c r="G270" s="96"/>
      <c r="H270" s="22"/>
    </row>
    <row r="271" spans="1:8" ht="72.75">
      <c r="A271" s="23" t="s">
        <v>19</v>
      </c>
      <c r="B271" s="24" t="s">
        <v>2</v>
      </c>
      <c r="C271" s="24" t="s">
        <v>20</v>
      </c>
      <c r="D271" s="24" t="s">
        <v>184</v>
      </c>
      <c r="E271" s="24" t="s">
        <v>176</v>
      </c>
      <c r="F271" s="24" t="s">
        <v>143</v>
      </c>
      <c r="G271" s="24" t="s">
        <v>22</v>
      </c>
      <c r="H271" s="24" t="s">
        <v>23</v>
      </c>
    </row>
    <row r="272" spans="1:8" ht="36.6" customHeight="1">
      <c r="A272" s="50">
        <v>422</v>
      </c>
      <c r="B272" s="93" t="s">
        <v>177</v>
      </c>
      <c r="C272" s="93"/>
      <c r="D272" s="45">
        <f>SUM(D273)</f>
        <v>118000</v>
      </c>
      <c r="E272" s="45">
        <f>SUM(E273)</f>
        <v>3000</v>
      </c>
      <c r="F272" s="45">
        <f>SUM(F273)</f>
        <v>118000</v>
      </c>
      <c r="G272" s="45">
        <f>SUM(G273)</f>
        <v>2382</v>
      </c>
      <c r="H272" s="70">
        <v>0</v>
      </c>
    </row>
    <row r="273" spans="1:66" ht="54.75">
      <c r="A273" s="42"/>
      <c r="B273" s="47">
        <v>422111</v>
      </c>
      <c r="C273" s="43" t="s">
        <v>63</v>
      </c>
      <c r="D273" s="48">
        <v>118000</v>
      </c>
      <c r="E273" s="49">
        <v>3000</v>
      </c>
      <c r="F273" s="49">
        <v>118000</v>
      </c>
      <c r="G273" s="49">
        <v>2382</v>
      </c>
      <c r="H273" s="70">
        <v>0</v>
      </c>
    </row>
    <row r="274" spans="1:66" ht="18" customHeight="1">
      <c r="A274" s="50">
        <v>426</v>
      </c>
      <c r="B274" s="93" t="s">
        <v>182</v>
      </c>
      <c r="C274" s="93"/>
      <c r="D274" s="45">
        <f>SUM(D275:D276)</f>
        <v>114000</v>
      </c>
      <c r="E274" s="45"/>
      <c r="F274" s="45">
        <f>SUM(F275:F276)</f>
        <v>114000</v>
      </c>
      <c r="G274" s="45"/>
      <c r="H274" s="70">
        <v>0</v>
      </c>
    </row>
    <row r="275" spans="1:66" ht="36.75">
      <c r="A275" s="94"/>
      <c r="B275" s="47">
        <v>426111</v>
      </c>
      <c r="C275" s="43" t="s">
        <v>96</v>
      </c>
      <c r="D275" s="48">
        <v>70000</v>
      </c>
      <c r="E275" s="49"/>
      <c r="F275" s="49">
        <v>70000</v>
      </c>
      <c r="G275" s="49"/>
      <c r="H275" s="70">
        <v>0</v>
      </c>
    </row>
    <row r="276" spans="1:66">
      <c r="A276" s="94"/>
      <c r="B276" s="47">
        <v>426412</v>
      </c>
      <c r="C276" s="43" t="s">
        <v>102</v>
      </c>
      <c r="D276" s="48">
        <v>44000</v>
      </c>
      <c r="E276" s="49"/>
      <c r="F276" s="49">
        <v>44000</v>
      </c>
      <c r="G276" s="49"/>
      <c r="H276" s="70">
        <v>0</v>
      </c>
    </row>
    <row r="277" spans="1:66">
      <c r="A277" s="101" t="s">
        <v>141</v>
      </c>
      <c r="B277" s="101"/>
      <c r="C277" s="101"/>
      <c r="D277" s="45">
        <f>D274+D272</f>
        <v>232000</v>
      </c>
      <c r="E277" s="45">
        <f>E274+E272</f>
        <v>3000</v>
      </c>
      <c r="F277" s="45">
        <f>F272+F274</f>
        <v>232000</v>
      </c>
      <c r="G277" s="45">
        <f>G272+G274</f>
        <v>2382</v>
      </c>
      <c r="H277" s="70">
        <f>F277*100/D277</f>
        <v>100</v>
      </c>
    </row>
    <row r="280" spans="1:66" customFormat="1">
      <c r="A280" s="101" t="s">
        <v>141</v>
      </c>
      <c r="B280" s="101"/>
      <c r="C280" s="101"/>
      <c r="D280" s="45">
        <f>D266+D250+D232+D145+D277</f>
        <v>36525342</v>
      </c>
      <c r="E280" s="45">
        <f>E266+E250+E232+E145+E277</f>
        <v>19191696</v>
      </c>
      <c r="F280" s="45">
        <f>F266+F250+F232+F145+F277</f>
        <v>34966068.439999998</v>
      </c>
      <c r="G280" s="45">
        <f>G266+G250+G232+G145+G277</f>
        <v>9468785.5099999998</v>
      </c>
      <c r="H280" s="70">
        <f>F280*100/D280</f>
        <v>95.730981629138469</v>
      </c>
      <c r="I280" s="31"/>
      <c r="J280" s="3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3" spans="1:66" ht="56.25" customHeight="1">
      <c r="B283" s="84" t="s">
        <v>187</v>
      </c>
      <c r="C283" s="84"/>
      <c r="G283" s="83" t="s">
        <v>188</v>
      </c>
    </row>
    <row r="284" spans="1:66" ht="26.25" customHeight="1">
      <c r="B284" s="81"/>
      <c r="C284" s="81"/>
      <c r="G284" s="82"/>
    </row>
    <row r="285" spans="1:66">
      <c r="G285" s="82" t="s">
        <v>189</v>
      </c>
    </row>
  </sheetData>
  <mergeCells count="89">
    <mergeCell ref="B274:C274"/>
    <mergeCell ref="A275:A276"/>
    <mergeCell ref="A277:C277"/>
    <mergeCell ref="A280:C280"/>
    <mergeCell ref="B261:C261"/>
    <mergeCell ref="B264:C264"/>
    <mergeCell ref="A266:C266"/>
    <mergeCell ref="B269:H269"/>
    <mergeCell ref="B270:G270"/>
    <mergeCell ref="B272:C272"/>
    <mergeCell ref="A259:A260"/>
    <mergeCell ref="A232:C232"/>
    <mergeCell ref="A236:C236"/>
    <mergeCell ref="B238:H238"/>
    <mergeCell ref="B239:G239"/>
    <mergeCell ref="B241:C241"/>
    <mergeCell ref="B243:C243"/>
    <mergeCell ref="A244:A246"/>
    <mergeCell ref="B247:C247"/>
    <mergeCell ref="A250:C250"/>
    <mergeCell ref="B256:C256"/>
    <mergeCell ref="B258:C258"/>
    <mergeCell ref="B218:C218"/>
    <mergeCell ref="B168:C168"/>
    <mergeCell ref="B170:C170"/>
    <mergeCell ref="B175:C175"/>
    <mergeCell ref="A176:A195"/>
    <mergeCell ref="B196:C196"/>
    <mergeCell ref="A197:A201"/>
    <mergeCell ref="B202:C202"/>
    <mergeCell ref="A203:A208"/>
    <mergeCell ref="B209:C209"/>
    <mergeCell ref="A210:A214"/>
    <mergeCell ref="B215:C215"/>
    <mergeCell ref="B166:C166"/>
    <mergeCell ref="B143:C143"/>
    <mergeCell ref="A145:C145"/>
    <mergeCell ref="G147:H147"/>
    <mergeCell ref="G148:H148"/>
    <mergeCell ref="B149:H149"/>
    <mergeCell ref="B150:G150"/>
    <mergeCell ref="B152:C152"/>
    <mergeCell ref="B155:C155"/>
    <mergeCell ref="A156:A158"/>
    <mergeCell ref="B159:C159"/>
    <mergeCell ref="B161:C161"/>
    <mergeCell ref="A42:A60"/>
    <mergeCell ref="B139:C139"/>
    <mergeCell ref="A62:A70"/>
    <mergeCell ref="B71:C71"/>
    <mergeCell ref="A72:A82"/>
    <mergeCell ref="B83:C83"/>
    <mergeCell ref="B95:C95"/>
    <mergeCell ref="A96:A113"/>
    <mergeCell ref="B116:C116"/>
    <mergeCell ref="B118:C118"/>
    <mergeCell ref="B122:C122"/>
    <mergeCell ref="B124:C124"/>
    <mergeCell ref="B126:C126"/>
    <mergeCell ref="B61:C61"/>
    <mergeCell ref="B41:C41"/>
    <mergeCell ref="A28:A29"/>
    <mergeCell ref="B30:C30"/>
    <mergeCell ref="B21:H21"/>
    <mergeCell ref="B22:G22"/>
    <mergeCell ref="B24:C24"/>
    <mergeCell ref="B27:C27"/>
    <mergeCell ref="B32:C32"/>
    <mergeCell ref="B18:C19"/>
    <mergeCell ref="D18:D19"/>
    <mergeCell ref="E18:E19"/>
    <mergeCell ref="B37:C37"/>
    <mergeCell ref="B39:C39"/>
    <mergeCell ref="B283:C283"/>
    <mergeCell ref="B9:C9"/>
    <mergeCell ref="A1:H1"/>
    <mergeCell ref="A3:H3"/>
    <mergeCell ref="B5:H5"/>
    <mergeCell ref="B7:C7"/>
    <mergeCell ref="B8:C8"/>
    <mergeCell ref="F18:F1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23622047244094502" right="0.23622047244094502" top="0.74803149606299213" bottom="0.74803149606299213" header="0.31496062992126012" footer="0.31496062992126012"/>
  <pageSetup paperSize="9" scale="58" fitToHeight="0" orientation="landscape" r:id="rId1"/>
  <rowBreaks count="11" manualBreakCount="11">
    <brk id="20" max="16383" man="1"/>
    <brk id="40" max="16383" man="1"/>
    <brk id="60" max="16383" man="1"/>
    <brk id="82" max="16383" man="1"/>
    <brk id="94" max="8" man="1"/>
    <brk id="117" max="16383" man="1"/>
    <brk id="125" max="8" man="1"/>
    <brk id="147" max="8" man="1"/>
    <brk id="237" max="16383" man="1"/>
    <brk id="251" max="8" man="1"/>
    <brk id="267" max="16383" man="1"/>
  </rowBreaks>
  <colBreaks count="1" manualBreakCount="1">
    <brk id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8.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potronja_01_01-31_12_2022</vt:lpstr>
      <vt:lpstr>Sheet1</vt:lpstr>
      <vt:lpstr>'potronja_01_01-31_12_2022'!Print_Area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Pantelic</dc:creator>
  <cp:lastModifiedBy>Rada</cp:lastModifiedBy>
  <cp:revision>5</cp:revision>
  <cp:lastPrinted>2023-03-07T13:39:54Z</cp:lastPrinted>
  <dcterms:created xsi:type="dcterms:W3CDTF">2020-01-31T13:24:13Z</dcterms:created>
  <dcterms:modified xsi:type="dcterms:W3CDTF">2023-03-07T13:41:36Z</dcterms:modified>
</cp:coreProperties>
</file>