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8190" activeTab="2"/>
  </bookViews>
  <sheets>
    <sheet name="Strana 1" sheetId="1" r:id="rId1"/>
    <sheet name="Strana 2" sheetId="2" r:id="rId2"/>
    <sheet name="Strana 3" sheetId="3" r:id="rId3"/>
    <sheet name="Sheet4" sheetId="4" r:id="rId4"/>
  </sheets>
  <definedNames>
    <definedName name="_xlnm.Print_Titles" localSheetId="1">'Strana 2'!$1:$2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<sst xmlns="http://schemas.openxmlformats.org/spreadsheetml/2006/main" count="122" uniqueCount="108">
  <si>
    <t>1201-0001</t>
  </si>
  <si>
    <t>Социј. доприноси на терет посл.</t>
  </si>
  <si>
    <t>Накнаде трошкова за превоз запос.</t>
  </si>
  <si>
    <t>Трошкови платног промета</t>
  </si>
  <si>
    <t>Трошкови електричне енергије</t>
  </si>
  <si>
    <t>Трошкови централног грејања</t>
  </si>
  <si>
    <t>Услуге водовода и канализације</t>
  </si>
  <si>
    <t>Услуге одвоза отпада</t>
  </si>
  <si>
    <t>Услуге комуникација-телефон</t>
  </si>
  <si>
    <t>Услуге комуникација-мобилни тел.</t>
  </si>
  <si>
    <t>Услуге поште</t>
  </si>
  <si>
    <t>Трошкови осигурања зграда</t>
  </si>
  <si>
    <t>Осигурање запослених у сл.несреће</t>
  </si>
  <si>
    <t>Troшкови дневница на сл.путу</t>
  </si>
  <si>
    <t>Текуће поправке опреме за културу</t>
  </si>
  <si>
    <t>Канцеларијски материјал</t>
  </si>
  <si>
    <t>Стучна литерат.за образовање запо</t>
  </si>
  <si>
    <t>Материјал за културу</t>
  </si>
  <si>
    <t>Остали материјал за посебне намен</t>
  </si>
  <si>
    <t>Рачунарска опрема</t>
  </si>
  <si>
    <t>Опрема за културу</t>
  </si>
  <si>
    <t>1201-0002</t>
  </si>
  <si>
    <t>Котизација за семинаре</t>
  </si>
  <si>
    <t>Остале услуге штампања</t>
  </si>
  <si>
    <t>Услуге информисања јавности</t>
  </si>
  <si>
    <t>Остале стручне услуге</t>
  </si>
  <si>
    <t>Репрезентација</t>
  </si>
  <si>
    <t>Остале опште услуге</t>
  </si>
  <si>
    <t>Услуге културе</t>
  </si>
  <si>
    <t>Остале специјализоване услуге</t>
  </si>
  <si>
    <t>Свега за прога.активн.1201-0002</t>
  </si>
  <si>
    <t>Дератизација</t>
  </si>
  <si>
    <t>Противпожарно</t>
  </si>
  <si>
    <t>Интернет</t>
  </si>
  <si>
    <t>Трошкови осигурања имовине</t>
  </si>
  <si>
    <t>Здравствено осигурање запослених</t>
  </si>
  <si>
    <t>Смештај</t>
  </si>
  <si>
    <t>Troшкови дневница за сл.путу иност.</t>
  </si>
  <si>
    <t>Превођење</t>
  </si>
  <si>
    <t>Остале услуге</t>
  </si>
  <si>
    <t>Текуће попр. и оджавање објекта</t>
  </si>
  <si>
    <t>Бензин</t>
  </si>
  <si>
    <t>Материјал за одржавање хигијене</t>
  </si>
  <si>
    <t>Књиге</t>
  </si>
  <si>
    <t>Музеалије</t>
  </si>
  <si>
    <t>Залихе робе за даљу продају</t>
  </si>
  <si>
    <t>Подстицај културном и уметничком стваралаштву</t>
  </si>
  <si>
    <t>Функционисање локалних установа културе</t>
  </si>
  <si>
    <t xml:space="preserve">1201-П1      </t>
  </si>
  <si>
    <t>Свега за пројекат 1201-П1</t>
  </si>
  <si>
    <t>Пројекат: "Ваљевска болница 1914-1915"</t>
  </si>
  <si>
    <t>Остале текуће дотац. и трансфери</t>
  </si>
  <si>
    <t>Плате, додаци и накнаде запосл.</t>
  </si>
  <si>
    <t>Награде запос. и посебни расходи</t>
  </si>
  <si>
    <t>Troшкови дневница на сл. путу</t>
  </si>
  <si>
    <t>Накнада за превоз</t>
  </si>
  <si>
    <t>Министарство  2015</t>
  </si>
  <si>
    <t>Услуге образовања</t>
  </si>
  <si>
    <t>Казне</t>
  </si>
  <si>
    <t>Таксе</t>
  </si>
  <si>
    <t>5. Приходи од општине Осечина</t>
  </si>
  <si>
    <t>3. Расходи  Министарства културе</t>
  </si>
  <si>
    <t>др Владимир Кривошејев</t>
  </si>
  <si>
    <t>Програм.              класифик.</t>
  </si>
  <si>
    <t>Економ.                класифик.</t>
  </si>
  <si>
    <t>Опис</t>
  </si>
  <si>
    <t xml:space="preserve">Свега за прогр.активн. 1201-0001 </t>
  </si>
  <si>
    <t>1. Приходи од грађана</t>
  </si>
  <si>
    <t>A-Приходи</t>
  </si>
  <si>
    <t>Б-Расходи</t>
  </si>
  <si>
    <t>Укупно</t>
  </si>
  <si>
    <t>2. Приходи од Министарства културе</t>
  </si>
  <si>
    <t>3. Приходи од буџета града Ваљева</t>
  </si>
  <si>
    <t>4. Приходи од буџета града Ваљева за Бранковину</t>
  </si>
  <si>
    <t>6. Приходи од продаје робе</t>
  </si>
  <si>
    <t>9. Приходи од осигурања</t>
  </si>
  <si>
    <t>10. Приходи од донација</t>
  </si>
  <si>
    <t>Индекс</t>
  </si>
  <si>
    <t>1. Расходи буџета града Ваљева</t>
  </si>
  <si>
    <t>2. Расходи општине Осечина</t>
  </si>
  <si>
    <t>4. Расходи сопствених средстава</t>
  </si>
  <si>
    <t>Средства из буџета</t>
  </si>
  <si>
    <t>Сопствена          средства 2015</t>
  </si>
  <si>
    <t>Свега глава 34</t>
  </si>
  <si>
    <t>Пресек</t>
  </si>
  <si>
    <t>Приходи</t>
  </si>
  <si>
    <t>Расходи</t>
  </si>
  <si>
    <t>Дефицит</t>
  </si>
  <si>
    <t>Суфицит</t>
  </si>
  <si>
    <t>8. Приходи од јавних радова</t>
  </si>
  <si>
    <t>Директор</t>
  </si>
  <si>
    <t>Министарство 2016</t>
  </si>
  <si>
    <t>Сопствена          средства 2016</t>
  </si>
  <si>
    <t>Укупна јавна средства 2015</t>
  </si>
  <si>
    <t>Укупна јавна          средства 2016</t>
  </si>
  <si>
    <t>Образложење пресека: Остварени суфицит у 2016. години  биће пренет у текућу 2017. годину</t>
  </si>
  <si>
    <t>ФИНАНСИЈСКИ ИЗВЕШТАЈ ЗА 2016. ГОДИНУ</t>
  </si>
  <si>
    <t>7. Приходи од рефундације расхода за боловање</t>
  </si>
  <si>
    <t>Закуп опреме за саобраћај</t>
  </si>
  <si>
    <t>5. Расходи рефундације боловања</t>
  </si>
  <si>
    <t>5. Расходи јавни радови</t>
  </si>
  <si>
    <t>Отпремнина за одлазак у пензију</t>
  </si>
  <si>
    <t>Поправке електричне и електронске опреме</t>
  </si>
  <si>
    <t>Електронска опрема</t>
  </si>
  <si>
    <t>Породиљско боловање и боловање преко 30 дана</t>
  </si>
  <si>
    <t>Намештај</t>
  </si>
  <si>
    <t>Услуге штампе публикација</t>
  </si>
  <si>
    <t>У Ваљеву  08.02.2016. године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</si>
</sst>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2" tint="-0.09802000224590302"/>
        </stop>
        <stop position="0.5">
          <color theme="0"/>
        </stop>
        <stop position="1">
          <color theme="2" tint="-0.0980200022459030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4" fontId="50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/>
    </xf>
    <xf numFmtId="4" fontId="10" fillId="33" borderId="14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6" borderId="18" xfId="0" applyNumberFormat="1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4" fontId="10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" fontId="10" fillId="0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4" fontId="10" fillId="0" borderId="27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4" fontId="10" fillId="33" borderId="23" xfId="0" applyNumberFormat="1" applyFont="1" applyFill="1" applyBorder="1" applyAlignment="1">
      <alignment horizontal="center" vertical="center"/>
    </xf>
    <xf numFmtId="4" fontId="10" fillId="33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vertical="center" wrapText="1"/>
    </xf>
    <xf numFmtId="0" fontId="2" fillId="41" borderId="21" xfId="0" applyFont="1" applyFill="1" applyBorder="1" applyAlignment="1">
      <alignment vertical="center" wrapText="1"/>
    </xf>
    <xf numFmtId="4" fontId="2" fillId="42" borderId="21" xfId="0" applyNumberFormat="1" applyFont="1" applyFill="1" applyBorder="1" applyAlignment="1">
      <alignment vertical="center"/>
    </xf>
    <xf numFmtId="4" fontId="2" fillId="43" borderId="2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0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8" fillId="44" borderId="29" xfId="0" applyFont="1" applyFill="1" applyBorder="1" applyAlignment="1">
      <alignment vertical="center" wrapText="1"/>
    </xf>
    <xf numFmtId="0" fontId="8" fillId="45" borderId="21" xfId="0" applyNumberFormat="1" applyFont="1" applyFill="1" applyBorder="1" applyAlignment="1">
      <alignment horizontal="center" vertical="center"/>
    </xf>
    <xf numFmtId="4" fontId="8" fillId="46" borderId="28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47" borderId="10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/>
    </xf>
    <xf numFmtId="0" fontId="6" fillId="49" borderId="10" xfId="0" applyFont="1" applyFill="1" applyBorder="1" applyAlignment="1">
      <alignment horizontal="left" vertical="center" wrapText="1"/>
    </xf>
    <xf numFmtId="4" fontId="6" fillId="50" borderId="10" xfId="0" applyNumberFormat="1" applyFont="1" applyFill="1" applyBorder="1" applyAlignment="1">
      <alignment horizontal="right" vertical="center"/>
    </xf>
    <xf numFmtId="2" fontId="6" fillId="51" borderId="10" xfId="0" applyNumberFormat="1" applyFont="1" applyFill="1" applyBorder="1" applyAlignment="1">
      <alignment horizontal="center" vertical="center"/>
    </xf>
    <xf numFmtId="0" fontId="6" fillId="52" borderId="10" xfId="0" applyNumberFormat="1" applyFont="1" applyFill="1" applyBorder="1" applyAlignment="1">
      <alignment horizontal="center" vertical="center"/>
    </xf>
    <xf numFmtId="4" fontId="6" fillId="53" borderId="10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28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9" fillId="54" borderId="35" xfId="0" applyFont="1" applyFill="1" applyBorder="1" applyAlignment="1">
      <alignment vertical="center"/>
    </xf>
    <xf numFmtId="4" fontId="9" fillId="55" borderId="36" xfId="0" applyNumberFormat="1" applyFont="1" applyFill="1" applyBorder="1" applyAlignment="1">
      <alignment vertical="center"/>
    </xf>
    <xf numFmtId="4" fontId="9" fillId="56" borderId="36" xfId="0" applyNumberFormat="1" applyFont="1" applyFill="1" applyBorder="1" applyAlignment="1">
      <alignment horizontal="center" vertical="center"/>
    </xf>
    <xf numFmtId="4" fontId="10" fillId="57" borderId="37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58" borderId="38" xfId="0" applyFont="1" applyFill="1" applyBorder="1" applyAlignment="1">
      <alignment horizontal="center" vertical="center"/>
    </xf>
    <xf numFmtId="0" fontId="2" fillId="59" borderId="39" xfId="0" applyFont="1" applyFill="1" applyBorder="1" applyAlignment="1">
      <alignment horizontal="center" vertical="center"/>
    </xf>
    <xf numFmtId="0" fontId="2" fillId="60" borderId="40" xfId="0" applyFont="1" applyFill="1" applyBorder="1" applyAlignment="1">
      <alignment horizontal="center" vertical="center"/>
    </xf>
    <xf numFmtId="0" fontId="2" fillId="61" borderId="20" xfId="0" applyNumberFormat="1" applyFont="1" applyFill="1" applyBorder="1" applyAlignment="1">
      <alignment horizontal="center" vertical="center" wrapText="1"/>
    </xf>
    <xf numFmtId="0" fontId="2" fillId="62" borderId="21" xfId="0" applyNumberFormat="1" applyFont="1" applyFill="1" applyBorder="1" applyAlignment="1">
      <alignment horizontal="center" vertical="center" wrapText="1"/>
    </xf>
    <xf numFmtId="0" fontId="9" fillId="63" borderId="20" xfId="0" applyNumberFormat="1" applyFont="1" applyFill="1" applyBorder="1" applyAlignment="1">
      <alignment horizontal="center" vertical="center" wrapText="1"/>
    </xf>
    <xf numFmtId="0" fontId="9" fillId="64" borderId="21" xfId="0" applyNumberFormat="1" applyFont="1" applyFill="1" applyBorder="1" applyAlignment="1">
      <alignment horizontal="center" vertical="center" wrapText="1"/>
    </xf>
    <xf numFmtId="0" fontId="2" fillId="65" borderId="41" xfId="0" applyFont="1" applyFill="1" applyBorder="1" applyAlignment="1">
      <alignment horizontal="center" vertical="center"/>
    </xf>
    <xf numFmtId="0" fontId="2" fillId="66" borderId="42" xfId="0" applyFont="1" applyFill="1" applyBorder="1" applyAlignment="1">
      <alignment horizontal="center" vertical="center"/>
    </xf>
    <xf numFmtId="0" fontId="2" fillId="67" borderId="43" xfId="0" applyFont="1" applyFill="1" applyBorder="1" applyAlignment="1">
      <alignment horizontal="center" vertical="center"/>
    </xf>
    <xf numFmtId="0" fontId="5" fillId="68" borderId="44" xfId="0" applyFont="1" applyFill="1" applyBorder="1" applyAlignment="1">
      <alignment vertical="center"/>
    </xf>
    <xf numFmtId="0" fontId="0" fillId="69" borderId="34" xfId="0" applyFill="1" applyBorder="1" applyAlignment="1">
      <alignment vertical="center"/>
    </xf>
    <xf numFmtId="0" fontId="2" fillId="70" borderId="45" xfId="0" applyFont="1" applyFill="1" applyBorder="1" applyAlignment="1">
      <alignment horizontal="center" vertical="center"/>
    </xf>
    <xf numFmtId="0" fontId="2" fillId="71" borderId="28" xfId="0" applyFont="1" applyFill="1" applyBorder="1" applyAlignment="1">
      <alignment horizontal="center" vertical="center"/>
    </xf>
    <xf numFmtId="0" fontId="9" fillId="72" borderId="46" xfId="0" applyNumberFormat="1" applyFont="1" applyFill="1" applyBorder="1" applyAlignment="1">
      <alignment horizontal="center" vertical="center" wrapText="1" shrinkToFit="1"/>
    </xf>
    <xf numFmtId="0" fontId="9" fillId="73" borderId="29" xfId="0" applyNumberFormat="1" applyFont="1" applyFill="1" applyBorder="1" applyAlignment="1">
      <alignment horizontal="center" vertical="center" wrapText="1" shrinkToFit="1"/>
    </xf>
    <xf numFmtId="0" fontId="9" fillId="74" borderId="36" xfId="0" applyNumberFormat="1" applyFont="1" applyFill="1" applyBorder="1" applyAlignment="1">
      <alignment horizontal="center" vertical="center" wrapText="1" shrinkToFit="1"/>
    </xf>
    <xf numFmtId="0" fontId="9" fillId="75" borderId="47" xfId="0" applyNumberFormat="1" applyFont="1" applyFill="1" applyBorder="1" applyAlignment="1">
      <alignment horizontal="center" vertical="center" wrapText="1" shrinkToFit="1"/>
    </xf>
    <xf numFmtId="0" fontId="2" fillId="76" borderId="20" xfId="0" applyFont="1" applyFill="1" applyBorder="1" applyAlignment="1">
      <alignment horizontal="center" vertical="center" wrapText="1"/>
    </xf>
    <xf numFmtId="0" fontId="2" fillId="77" borderId="21" xfId="0" applyFont="1" applyFill="1" applyBorder="1" applyAlignment="1">
      <alignment horizontal="center" vertical="center" wrapText="1"/>
    </xf>
    <xf numFmtId="0" fontId="2" fillId="78" borderId="20" xfId="0" applyFont="1" applyFill="1" applyBorder="1" applyAlignment="1">
      <alignment horizontal="center" vertical="center"/>
    </xf>
    <xf numFmtId="4" fontId="8" fillId="79" borderId="48" xfId="0" applyNumberFormat="1" applyFont="1" applyFill="1" applyBorder="1" applyAlignment="1">
      <alignment horizontal="center" vertical="center"/>
    </xf>
    <xf numFmtId="0" fontId="7" fillId="80" borderId="49" xfId="0" applyFont="1" applyFill="1" applyBorder="1" applyAlignment="1">
      <alignment vertical="center"/>
    </xf>
    <xf numFmtId="0" fontId="7" fillId="81" borderId="5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zoomScalePageLayoutView="0" workbookViewId="0" topLeftCell="A4">
      <selection activeCell="H16" sqref="H16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17.28125" style="0" customWidth="1"/>
    <col min="4" max="4" width="17.57421875" style="0" customWidth="1"/>
    <col min="5" max="5" width="9.57421875" style="0" bestFit="1" customWidth="1"/>
  </cols>
  <sheetData>
    <row r="1" spans="1:5" ht="15">
      <c r="A1" s="2"/>
      <c r="B1" s="5"/>
      <c r="C1" s="2"/>
      <c r="D1" s="2"/>
      <c r="E1" s="2"/>
    </row>
    <row r="2" spans="1:5" ht="15.75">
      <c r="A2" s="6"/>
      <c r="B2" s="123" t="s">
        <v>96</v>
      </c>
      <c r="C2" s="123"/>
      <c r="D2" s="123"/>
      <c r="E2" s="123"/>
    </row>
    <row r="3" spans="1:5" ht="15.75">
      <c r="A3" s="7"/>
      <c r="B3" s="8"/>
      <c r="C3" s="7"/>
      <c r="D3" s="7"/>
      <c r="E3" s="7"/>
    </row>
    <row r="4" spans="1:5" ht="18" customHeight="1">
      <c r="A4" s="7" t="s">
        <v>68</v>
      </c>
      <c r="B4" s="8"/>
      <c r="C4" s="7"/>
      <c r="D4" s="7"/>
      <c r="E4" s="7"/>
    </row>
    <row r="5" spans="1:5" ht="24.75" customHeight="1">
      <c r="A5" s="7"/>
      <c r="B5" s="101"/>
      <c r="C5" s="102">
        <v>2015</v>
      </c>
      <c r="D5" s="102">
        <v>2016</v>
      </c>
      <c r="E5" s="102" t="s">
        <v>77</v>
      </c>
    </row>
    <row r="6" spans="1:6" ht="24.75" customHeight="1">
      <c r="A6" s="7"/>
      <c r="B6" s="103" t="s">
        <v>70</v>
      </c>
      <c r="C6" s="104">
        <v>32532871.4</v>
      </c>
      <c r="D6" s="104">
        <v>34703365.43</v>
      </c>
      <c r="E6" s="105">
        <f>D6/C6</f>
        <v>1.0667169523191857</v>
      </c>
      <c r="F6" s="113"/>
    </row>
    <row r="7" spans="1:6" ht="15">
      <c r="A7" s="9"/>
      <c r="B7" s="12"/>
      <c r="C7" s="13"/>
      <c r="D7" s="13"/>
      <c r="E7" s="14"/>
      <c r="F7" s="113"/>
    </row>
    <row r="8" spans="1:6" ht="30" customHeight="1">
      <c r="A8" s="9"/>
      <c r="B8" s="12" t="s">
        <v>67</v>
      </c>
      <c r="C8" s="13">
        <v>7083020</v>
      </c>
      <c r="D8" s="13">
        <v>8498560</v>
      </c>
      <c r="E8" s="14">
        <f aca="true" t="shared" si="0" ref="E8:E16">D8/C8</f>
        <v>1.1998497815903386</v>
      </c>
      <c r="F8" s="113"/>
    </row>
    <row r="9" spans="1:6" ht="30" customHeight="1">
      <c r="A9" s="9"/>
      <c r="B9" s="12" t="s">
        <v>71</v>
      </c>
      <c r="C9" s="13">
        <v>1227164</v>
      </c>
      <c r="D9" s="13">
        <v>500000</v>
      </c>
      <c r="E9" s="14">
        <f t="shared" si="0"/>
        <v>0.4074435038837515</v>
      </c>
      <c r="F9" s="113"/>
    </row>
    <row r="10" spans="1:6" ht="30" customHeight="1">
      <c r="A10" s="9"/>
      <c r="B10" s="12" t="s">
        <v>72</v>
      </c>
      <c r="C10" s="13">
        <v>20850235.01</v>
      </c>
      <c r="D10" s="13">
        <v>21247311.56</v>
      </c>
      <c r="E10" s="14">
        <f t="shared" si="0"/>
        <v>1.0190442241926556</v>
      </c>
      <c r="F10" s="113"/>
    </row>
    <row r="11" spans="1:6" ht="30" customHeight="1">
      <c r="A11" s="9"/>
      <c r="B11" s="12" t="s">
        <v>73</v>
      </c>
      <c r="C11" s="13">
        <v>0</v>
      </c>
      <c r="D11" s="13">
        <v>0</v>
      </c>
      <c r="E11" s="14">
        <v>0</v>
      </c>
      <c r="F11" s="113"/>
    </row>
    <row r="12" spans="1:6" ht="30" customHeight="1">
      <c r="A12" s="9"/>
      <c r="B12" s="12" t="s">
        <v>60</v>
      </c>
      <c r="C12" s="13">
        <v>1570629</v>
      </c>
      <c r="D12" s="13">
        <v>1728755.73</v>
      </c>
      <c r="E12" s="14">
        <f t="shared" si="0"/>
        <v>1.1006773273637505</v>
      </c>
      <c r="F12" s="113"/>
    </row>
    <row r="13" spans="1:6" ht="30" customHeight="1">
      <c r="A13" s="9"/>
      <c r="B13" s="12" t="s">
        <v>74</v>
      </c>
      <c r="C13" s="13">
        <v>422069</v>
      </c>
      <c r="D13" s="13">
        <v>1125017</v>
      </c>
      <c r="E13" s="14">
        <f t="shared" si="0"/>
        <v>2.665481236480291</v>
      </c>
      <c r="F13" s="113"/>
    </row>
    <row r="14" spans="1:6" ht="30" customHeight="1">
      <c r="A14" s="9"/>
      <c r="B14" s="12" t="s">
        <v>97</v>
      </c>
      <c r="C14" s="13">
        <v>0</v>
      </c>
      <c r="D14" s="13">
        <v>671271.69</v>
      </c>
      <c r="E14" s="14">
        <v>0</v>
      </c>
      <c r="F14" s="113"/>
    </row>
    <row r="15" spans="1:6" ht="30" customHeight="1">
      <c r="A15" s="9"/>
      <c r="B15" s="12" t="s">
        <v>89</v>
      </c>
      <c r="C15" s="13">
        <v>759154.39</v>
      </c>
      <c r="D15" s="13">
        <v>927641.45</v>
      </c>
      <c r="E15" s="14">
        <f t="shared" si="0"/>
        <v>1.221940440863419</v>
      </c>
      <c r="F15" s="113"/>
    </row>
    <row r="16" spans="1:6" ht="30" customHeight="1">
      <c r="A16" s="9"/>
      <c r="B16" s="12" t="s">
        <v>75</v>
      </c>
      <c r="C16" s="13">
        <v>130600</v>
      </c>
      <c r="D16" s="13">
        <v>4808</v>
      </c>
      <c r="E16" s="14">
        <f t="shared" si="0"/>
        <v>0.03681470137825421</v>
      </c>
      <c r="F16" s="113"/>
    </row>
    <row r="17" spans="1:6" ht="30" customHeight="1">
      <c r="A17" s="9"/>
      <c r="B17" s="12" t="s">
        <v>76</v>
      </c>
      <c r="C17" s="13">
        <v>490000</v>
      </c>
      <c r="D17" s="13">
        <v>0</v>
      </c>
      <c r="E17" s="14">
        <f>D17/C17</f>
        <v>0</v>
      </c>
      <c r="F17" s="113"/>
    </row>
    <row r="18" spans="1:5" ht="15">
      <c r="A18" s="9"/>
      <c r="B18" s="10"/>
      <c r="C18" s="15"/>
      <c r="D18" s="15"/>
      <c r="E18" s="9"/>
    </row>
    <row r="19" spans="1:5" ht="15">
      <c r="A19" s="9"/>
      <c r="B19" s="10"/>
      <c r="C19" s="15"/>
      <c r="D19" s="15"/>
      <c r="E19" s="9"/>
    </row>
    <row r="20" spans="1:5" ht="24.75" customHeight="1">
      <c r="A20" s="7" t="s">
        <v>69</v>
      </c>
      <c r="B20" s="103"/>
      <c r="C20" s="106">
        <v>2015</v>
      </c>
      <c r="D20" s="106">
        <v>2016</v>
      </c>
      <c r="E20" s="106" t="s">
        <v>77</v>
      </c>
    </row>
    <row r="21" spans="1:6" ht="24.75" customHeight="1">
      <c r="A21" s="7"/>
      <c r="B21" s="103" t="s">
        <v>70</v>
      </c>
      <c r="C21" s="107">
        <f>C23+C24+C25+C26+C27</f>
        <v>30399192.37</v>
      </c>
      <c r="D21" s="107">
        <v>31207982.82</v>
      </c>
      <c r="E21" s="105">
        <f>D21/C21</f>
        <v>1.0266056558396652</v>
      </c>
      <c r="F21" s="113"/>
    </row>
    <row r="22" spans="1:6" ht="15">
      <c r="A22" s="9"/>
      <c r="B22" s="12"/>
      <c r="C22" s="16"/>
      <c r="D22" s="16"/>
      <c r="E22" s="11"/>
      <c r="F22" s="113"/>
    </row>
    <row r="23" spans="1:6" ht="30" customHeight="1">
      <c r="A23" s="9"/>
      <c r="B23" s="12" t="s">
        <v>78</v>
      </c>
      <c r="C23" s="13">
        <v>20850235.01</v>
      </c>
      <c r="D23" s="13">
        <v>21247311.56</v>
      </c>
      <c r="E23" s="14">
        <f>D23/C23</f>
        <v>1.0190442241926556</v>
      </c>
      <c r="F23" s="113"/>
    </row>
    <row r="24" spans="1:6" ht="30" customHeight="1">
      <c r="A24" s="9"/>
      <c r="B24" s="12" t="s">
        <v>79</v>
      </c>
      <c r="C24" s="13">
        <v>1570629</v>
      </c>
      <c r="D24" s="13">
        <v>1728755.73</v>
      </c>
      <c r="E24" s="14">
        <f>D24/C24</f>
        <v>1.1006773273637505</v>
      </c>
      <c r="F24" s="113"/>
    </row>
    <row r="25" spans="1:6" ht="30" customHeight="1">
      <c r="A25" s="9"/>
      <c r="B25" s="12" t="s">
        <v>61</v>
      </c>
      <c r="C25" s="13">
        <v>1227164</v>
      </c>
      <c r="D25" s="13">
        <v>500000</v>
      </c>
      <c r="E25" s="14">
        <f>D25/C25</f>
        <v>0.4074435038837515</v>
      </c>
      <c r="F25" s="113"/>
    </row>
    <row r="26" spans="1:6" ht="30" customHeight="1">
      <c r="A26" s="9"/>
      <c r="B26" s="12" t="s">
        <v>80</v>
      </c>
      <c r="C26" s="13">
        <v>5992009.97</v>
      </c>
      <c r="D26" s="13">
        <v>6050967.53</v>
      </c>
      <c r="E26" s="14">
        <f>D26/C26</f>
        <v>1.00983936280066</v>
      </c>
      <c r="F26" s="113"/>
    </row>
    <row r="27" spans="1:6" ht="30" customHeight="1">
      <c r="A27" s="9"/>
      <c r="B27" s="12" t="s">
        <v>100</v>
      </c>
      <c r="C27" s="13">
        <v>759154.39</v>
      </c>
      <c r="D27" s="13">
        <v>927641.45</v>
      </c>
      <c r="E27" s="14">
        <f>D27/C27</f>
        <v>1.221940440863419</v>
      </c>
      <c r="F27" s="113"/>
    </row>
    <row r="28" spans="1:6" ht="30" customHeight="1">
      <c r="A28" s="9"/>
      <c r="B28" s="12" t="s">
        <v>99</v>
      </c>
      <c r="C28" s="111">
        <v>0</v>
      </c>
      <c r="D28" s="112">
        <v>753306.55</v>
      </c>
      <c r="E28" s="14">
        <v>0</v>
      </c>
      <c r="F28" s="113"/>
    </row>
    <row r="29" ht="12.75">
      <c r="F29" s="113"/>
    </row>
    <row r="30" ht="12.75">
      <c r="D30" s="113"/>
    </row>
  </sheetData>
  <sheetProtection/>
  <mergeCells count="1">
    <mergeCell ref="B2:E2"/>
  </mergeCells>
  <printOptions/>
  <pageMargins left="0.25" right="0.25" top="0.75" bottom="0.75" header="0.3" footer="0.3"/>
  <pageSetup errors="NA"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55">
      <selection activeCell="L79" sqref="L79"/>
    </sheetView>
  </sheetViews>
  <sheetFormatPr defaultColWidth="9.140625" defaultRowHeight="12.75"/>
  <cols>
    <col min="1" max="1" width="9.57421875" style="3" customWidth="1"/>
    <col min="2" max="2" width="9.7109375" style="44" customWidth="1"/>
    <col min="3" max="3" width="22.00390625" style="3" customWidth="1"/>
    <col min="4" max="4" width="11.7109375" style="3" bestFit="1" customWidth="1"/>
    <col min="5" max="5" width="11.57421875" style="3" customWidth="1"/>
    <col min="6" max="6" width="13.00390625" style="3" customWidth="1"/>
    <col min="7" max="7" width="12.421875" style="3" customWidth="1"/>
    <col min="8" max="8" width="11.7109375" style="3" customWidth="1"/>
    <col min="9" max="9" width="12.00390625" style="3" customWidth="1"/>
    <col min="10" max="10" width="12.8515625" style="3" customWidth="1"/>
    <col min="11" max="11" width="12.421875" style="3" customWidth="1"/>
    <col min="12" max="12" width="8.140625" style="3" customWidth="1"/>
    <col min="13" max="16384" width="9.140625" style="3" customWidth="1"/>
  </cols>
  <sheetData>
    <row r="1" spans="1:12" ht="25.5" customHeight="1">
      <c r="A1" s="138" t="s">
        <v>63</v>
      </c>
      <c r="B1" s="140" t="s">
        <v>64</v>
      </c>
      <c r="C1" s="57" t="s">
        <v>65</v>
      </c>
      <c r="D1" s="142" t="s">
        <v>56</v>
      </c>
      <c r="E1" s="142" t="s">
        <v>91</v>
      </c>
      <c r="F1" s="144" t="s">
        <v>81</v>
      </c>
      <c r="G1" s="144"/>
      <c r="H1" s="127" t="s">
        <v>82</v>
      </c>
      <c r="I1" s="127" t="s">
        <v>92</v>
      </c>
      <c r="J1" s="127" t="s">
        <v>93</v>
      </c>
      <c r="K1" s="129" t="s">
        <v>94</v>
      </c>
      <c r="L1" s="136" t="s">
        <v>77</v>
      </c>
    </row>
    <row r="2" spans="1:12" ht="24" customHeight="1" thickBot="1">
      <c r="A2" s="139"/>
      <c r="B2" s="141"/>
      <c r="C2" s="58"/>
      <c r="D2" s="143"/>
      <c r="E2" s="143"/>
      <c r="F2" s="59">
        <v>2015</v>
      </c>
      <c r="G2" s="59">
        <v>2016</v>
      </c>
      <c r="H2" s="128"/>
      <c r="I2" s="128"/>
      <c r="J2" s="128"/>
      <c r="K2" s="130"/>
      <c r="L2" s="137"/>
    </row>
    <row r="3" spans="1:12" ht="21.75" customHeight="1" thickBot="1">
      <c r="A3" s="53" t="s">
        <v>0</v>
      </c>
      <c r="B3" s="131" t="s">
        <v>47</v>
      </c>
      <c r="C3" s="132"/>
      <c r="D3" s="133"/>
      <c r="E3" s="54"/>
      <c r="F3" s="54"/>
      <c r="G3" s="54"/>
      <c r="H3" s="54"/>
      <c r="I3" s="55"/>
      <c r="J3" s="55"/>
      <c r="K3" s="55"/>
      <c r="L3" s="56"/>
    </row>
    <row r="4" spans="1:12" ht="24" customHeight="1">
      <c r="A4" s="60"/>
      <c r="B4" s="48">
        <v>411000</v>
      </c>
      <c r="C4" s="49" t="s">
        <v>52</v>
      </c>
      <c r="D4" s="47"/>
      <c r="E4" s="47"/>
      <c r="F4" s="52">
        <v>12680635</v>
      </c>
      <c r="G4" s="33">
        <v>12417180</v>
      </c>
      <c r="H4" s="118">
        <v>4566289.97</v>
      </c>
      <c r="I4" s="34">
        <v>3707693.23</v>
      </c>
      <c r="J4" s="34">
        <f>F4+H4</f>
        <v>17246924.97</v>
      </c>
      <c r="K4" s="34">
        <f>G4+I4</f>
        <v>16124873.23</v>
      </c>
      <c r="L4" s="61">
        <f>K4/J4</f>
        <v>0.9349419248966561</v>
      </c>
    </row>
    <row r="5" spans="1:12" ht="24" customHeight="1">
      <c r="A5" s="62"/>
      <c r="B5" s="40">
        <v>412000</v>
      </c>
      <c r="C5" s="26" t="s">
        <v>1</v>
      </c>
      <c r="D5" s="17"/>
      <c r="E5" s="17"/>
      <c r="F5" s="20">
        <v>2272004</v>
      </c>
      <c r="G5" s="20">
        <v>2222882</v>
      </c>
      <c r="H5" s="119">
        <v>815195.4</v>
      </c>
      <c r="I5" s="20">
        <v>663470.05</v>
      </c>
      <c r="J5" s="27">
        <f>F5+H5</f>
        <v>3087199.4</v>
      </c>
      <c r="K5" s="34">
        <f>G5+I5</f>
        <v>2886352.05</v>
      </c>
      <c r="L5" s="63">
        <f aca="true" t="shared" si="0" ref="L5:L27">K5/J5</f>
        <v>0.9349418926422439</v>
      </c>
    </row>
    <row r="6" spans="1:12" ht="24" customHeight="1">
      <c r="A6" s="62"/>
      <c r="B6" s="40">
        <v>414100</v>
      </c>
      <c r="C6" s="26" t="s">
        <v>104</v>
      </c>
      <c r="D6" s="17"/>
      <c r="E6" s="17"/>
      <c r="F6" s="20"/>
      <c r="G6" s="20"/>
      <c r="H6" s="119"/>
      <c r="I6" s="20">
        <v>753306.55</v>
      </c>
      <c r="J6" s="27">
        <v>0</v>
      </c>
      <c r="K6" s="34">
        <f>G6+I6</f>
        <v>753306.55</v>
      </c>
      <c r="L6" s="63">
        <v>0</v>
      </c>
    </row>
    <row r="7" spans="1:12" ht="24" customHeight="1">
      <c r="A7" s="62"/>
      <c r="B7" s="40">
        <v>414311</v>
      </c>
      <c r="C7" s="26" t="s">
        <v>101</v>
      </c>
      <c r="D7" s="17"/>
      <c r="E7" s="17"/>
      <c r="F7" s="20">
        <v>0</v>
      </c>
      <c r="G7" s="20">
        <v>223419</v>
      </c>
      <c r="H7" s="119">
        <v>90000</v>
      </c>
      <c r="I7" s="20">
        <v>0</v>
      </c>
      <c r="J7" s="27">
        <f aca="true" t="shared" si="1" ref="J7:K27">F7+H7</f>
        <v>90000</v>
      </c>
      <c r="K7" s="20">
        <f t="shared" si="1"/>
        <v>223419</v>
      </c>
      <c r="L7" s="63">
        <f>K7/J7</f>
        <v>2.4824333333333333</v>
      </c>
    </row>
    <row r="8" spans="1:12" ht="24" customHeight="1">
      <c r="A8" s="62"/>
      <c r="B8" s="40">
        <v>415112</v>
      </c>
      <c r="C8" s="26" t="s">
        <v>2</v>
      </c>
      <c r="D8" s="17"/>
      <c r="E8" s="17"/>
      <c r="F8" s="20">
        <v>482114</v>
      </c>
      <c r="G8" s="20">
        <v>464657</v>
      </c>
      <c r="H8" s="119">
        <v>86055</v>
      </c>
      <c r="I8" s="20">
        <v>97038</v>
      </c>
      <c r="J8" s="27">
        <f t="shared" si="1"/>
        <v>568169</v>
      </c>
      <c r="K8" s="20">
        <f t="shared" si="1"/>
        <v>561695</v>
      </c>
      <c r="L8" s="63">
        <f t="shared" si="0"/>
        <v>0.9886055029401464</v>
      </c>
    </row>
    <row r="9" spans="1:12" ht="24" customHeight="1">
      <c r="A9" s="62"/>
      <c r="B9" s="40">
        <v>416111</v>
      </c>
      <c r="C9" s="26" t="s">
        <v>53</v>
      </c>
      <c r="D9" s="17"/>
      <c r="E9" s="17"/>
      <c r="F9" s="20">
        <v>296017</v>
      </c>
      <c r="G9" s="20">
        <v>360000</v>
      </c>
      <c r="H9" s="119">
        <v>65898</v>
      </c>
      <c r="I9" s="20">
        <v>1988</v>
      </c>
      <c r="J9" s="27">
        <f t="shared" si="1"/>
        <v>361915</v>
      </c>
      <c r="K9" s="20">
        <f t="shared" si="1"/>
        <v>361988</v>
      </c>
      <c r="L9" s="63">
        <f t="shared" si="0"/>
        <v>1.0002017048201925</v>
      </c>
    </row>
    <row r="10" spans="1:12" ht="24" customHeight="1">
      <c r="A10" s="62"/>
      <c r="B10" s="40">
        <v>421111</v>
      </c>
      <c r="C10" s="26" t="s">
        <v>3</v>
      </c>
      <c r="D10" s="17"/>
      <c r="E10" s="17"/>
      <c r="F10" s="20">
        <v>46136.27</v>
      </c>
      <c r="G10" s="20">
        <v>37410.81</v>
      </c>
      <c r="H10" s="119">
        <v>15487.58</v>
      </c>
      <c r="I10" s="20">
        <v>27797.88</v>
      </c>
      <c r="J10" s="27">
        <f t="shared" si="1"/>
        <v>61623.85</v>
      </c>
      <c r="K10" s="20">
        <f t="shared" si="1"/>
        <v>65208.69</v>
      </c>
      <c r="L10" s="63">
        <f t="shared" si="0"/>
        <v>1.058172931421844</v>
      </c>
    </row>
    <row r="11" spans="1:12" ht="24" customHeight="1">
      <c r="A11" s="62"/>
      <c r="B11" s="40">
        <v>421211</v>
      </c>
      <c r="C11" s="26" t="s">
        <v>4</v>
      </c>
      <c r="D11" s="17"/>
      <c r="E11" s="17"/>
      <c r="F11" s="20">
        <v>925483.2</v>
      </c>
      <c r="G11" s="20">
        <v>959511.57</v>
      </c>
      <c r="H11" s="119">
        <v>0</v>
      </c>
      <c r="I11" s="20">
        <v>0</v>
      </c>
      <c r="J11" s="27">
        <f t="shared" si="1"/>
        <v>925483.2</v>
      </c>
      <c r="K11" s="20">
        <f t="shared" si="1"/>
        <v>959511.57</v>
      </c>
      <c r="L11" s="63">
        <f t="shared" si="0"/>
        <v>1.0367682201038333</v>
      </c>
    </row>
    <row r="12" spans="1:12" ht="24" customHeight="1">
      <c r="A12" s="62"/>
      <c r="B12" s="40">
        <v>421225</v>
      </c>
      <c r="C12" s="26" t="s">
        <v>5</v>
      </c>
      <c r="D12" s="17"/>
      <c r="E12" s="17"/>
      <c r="F12" s="20">
        <v>1470000</v>
      </c>
      <c r="G12" s="20">
        <v>1513939</v>
      </c>
      <c r="H12" s="119">
        <v>0</v>
      </c>
      <c r="I12" s="20">
        <v>0</v>
      </c>
      <c r="J12" s="27">
        <f t="shared" si="1"/>
        <v>1470000</v>
      </c>
      <c r="K12" s="20">
        <f t="shared" si="1"/>
        <v>1513939</v>
      </c>
      <c r="L12" s="63">
        <f t="shared" si="0"/>
        <v>1.0298904761904761</v>
      </c>
    </row>
    <row r="13" spans="1:12" ht="24" customHeight="1">
      <c r="A13" s="62"/>
      <c r="B13" s="40">
        <v>421311</v>
      </c>
      <c r="C13" s="26" t="s">
        <v>6</v>
      </c>
      <c r="D13" s="17"/>
      <c r="E13" s="17"/>
      <c r="F13" s="20">
        <v>66142</v>
      </c>
      <c r="G13" s="20">
        <v>66658</v>
      </c>
      <c r="H13" s="120">
        <v>5021.19</v>
      </c>
      <c r="I13" s="20">
        <v>9048.92</v>
      </c>
      <c r="J13" s="27">
        <f t="shared" si="1"/>
        <v>71163.19</v>
      </c>
      <c r="K13" s="20">
        <f t="shared" si="1"/>
        <v>75706.92</v>
      </c>
      <c r="L13" s="63">
        <f t="shared" si="0"/>
        <v>1.063849442387279</v>
      </c>
    </row>
    <row r="14" spans="1:12" ht="24" customHeight="1">
      <c r="A14" s="62"/>
      <c r="B14" s="40">
        <v>421321</v>
      </c>
      <c r="C14" s="26" t="s">
        <v>31</v>
      </c>
      <c r="D14" s="17"/>
      <c r="E14" s="17"/>
      <c r="F14" s="20">
        <v>30000</v>
      </c>
      <c r="G14" s="20">
        <v>0</v>
      </c>
      <c r="H14" s="120">
        <v>4372</v>
      </c>
      <c r="I14" s="20">
        <v>5500</v>
      </c>
      <c r="J14" s="27">
        <f t="shared" si="1"/>
        <v>34372</v>
      </c>
      <c r="K14" s="20">
        <f t="shared" si="1"/>
        <v>5500</v>
      </c>
      <c r="L14" s="63">
        <f t="shared" si="0"/>
        <v>0.16001396485511463</v>
      </c>
    </row>
    <row r="15" spans="1:12" ht="24" customHeight="1">
      <c r="A15" s="62"/>
      <c r="B15" s="40">
        <v>421323</v>
      </c>
      <c r="C15" s="26" t="s">
        <v>32</v>
      </c>
      <c r="D15" s="17"/>
      <c r="E15" s="17"/>
      <c r="F15" s="20">
        <v>7632</v>
      </c>
      <c r="G15" s="20">
        <v>18420</v>
      </c>
      <c r="H15" s="120">
        <v>0</v>
      </c>
      <c r="I15" s="20">
        <v>1152</v>
      </c>
      <c r="J15" s="27">
        <f t="shared" si="1"/>
        <v>7632</v>
      </c>
      <c r="K15" s="20">
        <f t="shared" si="1"/>
        <v>19572</v>
      </c>
      <c r="L15" s="63">
        <f t="shared" si="0"/>
        <v>2.5644654088050314</v>
      </c>
    </row>
    <row r="16" spans="1:12" ht="24" customHeight="1">
      <c r="A16" s="62"/>
      <c r="B16" s="40">
        <v>421324</v>
      </c>
      <c r="C16" s="26" t="s">
        <v>7</v>
      </c>
      <c r="D16" s="17"/>
      <c r="E16" s="17"/>
      <c r="F16" s="20">
        <v>19095.72</v>
      </c>
      <c r="G16" s="20">
        <v>19095.72</v>
      </c>
      <c r="H16" s="120">
        <v>2795.68</v>
      </c>
      <c r="I16" s="20">
        <v>9355.68</v>
      </c>
      <c r="J16" s="27">
        <f t="shared" si="1"/>
        <v>21891.4</v>
      </c>
      <c r="K16" s="20">
        <f t="shared" si="1"/>
        <v>28451.4</v>
      </c>
      <c r="L16" s="63">
        <f t="shared" si="0"/>
        <v>1.299661054112574</v>
      </c>
    </row>
    <row r="17" spans="1:12" ht="24" customHeight="1">
      <c r="A17" s="62"/>
      <c r="B17" s="40">
        <v>421411</v>
      </c>
      <c r="C17" s="26" t="s">
        <v>8</v>
      </c>
      <c r="D17" s="17"/>
      <c r="E17" s="17"/>
      <c r="F17" s="20">
        <v>68458.63</v>
      </c>
      <c r="G17" s="20">
        <v>65798.68</v>
      </c>
      <c r="H17" s="120">
        <v>0</v>
      </c>
      <c r="I17" s="20">
        <v>0</v>
      </c>
      <c r="J17" s="27">
        <f t="shared" si="1"/>
        <v>68458.63</v>
      </c>
      <c r="K17" s="20">
        <f t="shared" si="1"/>
        <v>65798.68</v>
      </c>
      <c r="L17" s="63">
        <f t="shared" si="0"/>
        <v>0.9611451470764166</v>
      </c>
    </row>
    <row r="18" spans="1:12" ht="24" customHeight="1">
      <c r="A18" s="62"/>
      <c r="B18" s="41">
        <v>421412</v>
      </c>
      <c r="C18" s="64" t="s">
        <v>33</v>
      </c>
      <c r="D18" s="17"/>
      <c r="E18" s="17"/>
      <c r="F18" s="20">
        <v>0</v>
      </c>
      <c r="G18" s="20"/>
      <c r="H18" s="120">
        <v>18810</v>
      </c>
      <c r="I18" s="20">
        <v>19986</v>
      </c>
      <c r="J18" s="27">
        <f>F18+H18</f>
        <v>18810</v>
      </c>
      <c r="K18" s="20">
        <f t="shared" si="1"/>
        <v>19986</v>
      </c>
      <c r="L18" s="63">
        <f t="shared" si="0"/>
        <v>1.0625199362041466</v>
      </c>
    </row>
    <row r="19" spans="1:12" ht="24" customHeight="1">
      <c r="A19" s="62"/>
      <c r="B19" s="40">
        <v>421414</v>
      </c>
      <c r="C19" s="26" t="s">
        <v>9</v>
      </c>
      <c r="D19" s="17"/>
      <c r="E19" s="17"/>
      <c r="F19" s="20">
        <v>116230.97</v>
      </c>
      <c r="G19" s="20">
        <v>75217.19</v>
      </c>
      <c r="H19" s="120">
        <v>4892.8</v>
      </c>
      <c r="I19" s="20">
        <v>4888.67</v>
      </c>
      <c r="J19" s="27">
        <f t="shared" si="1"/>
        <v>121123.77</v>
      </c>
      <c r="K19" s="20">
        <f t="shared" si="1"/>
        <v>80105.86</v>
      </c>
      <c r="L19" s="63">
        <f t="shared" si="0"/>
        <v>0.6613554053015358</v>
      </c>
    </row>
    <row r="20" spans="1:12" ht="24" customHeight="1">
      <c r="A20" s="62"/>
      <c r="B20" s="40">
        <v>421421</v>
      </c>
      <c r="C20" s="26" t="s">
        <v>10</v>
      </c>
      <c r="D20" s="17"/>
      <c r="E20" s="17"/>
      <c r="F20" s="20">
        <v>24667.82</v>
      </c>
      <c r="G20" s="20">
        <v>29187.01</v>
      </c>
      <c r="H20" s="120">
        <v>6896.3</v>
      </c>
      <c r="I20" s="20">
        <v>692.7</v>
      </c>
      <c r="J20" s="27">
        <f t="shared" si="1"/>
        <v>31564.12</v>
      </c>
      <c r="K20" s="20">
        <f t="shared" si="1"/>
        <v>29879.71</v>
      </c>
      <c r="L20" s="63">
        <f t="shared" si="0"/>
        <v>0.9466352934914707</v>
      </c>
    </row>
    <row r="21" spans="1:12" ht="24" customHeight="1">
      <c r="A21" s="62"/>
      <c r="B21" s="40">
        <v>421511</v>
      </c>
      <c r="C21" s="26" t="s">
        <v>11</v>
      </c>
      <c r="D21" s="17"/>
      <c r="E21" s="17"/>
      <c r="F21" s="20">
        <v>57711.06</v>
      </c>
      <c r="G21" s="20">
        <v>58164.97</v>
      </c>
      <c r="H21" s="120">
        <v>0</v>
      </c>
      <c r="I21" s="20">
        <v>0</v>
      </c>
      <c r="J21" s="27">
        <f t="shared" si="1"/>
        <v>57711.06</v>
      </c>
      <c r="K21" s="20">
        <f t="shared" si="1"/>
        <v>58164.97</v>
      </c>
      <c r="L21" s="63">
        <f t="shared" si="0"/>
        <v>1.0078652168232571</v>
      </c>
    </row>
    <row r="22" spans="1:12" ht="24" customHeight="1">
      <c r="A22" s="62"/>
      <c r="B22" s="40">
        <v>421519</v>
      </c>
      <c r="C22" s="26" t="s">
        <v>34</v>
      </c>
      <c r="D22" s="17"/>
      <c r="E22" s="17"/>
      <c r="F22" s="20">
        <v>15046</v>
      </c>
      <c r="G22" s="20">
        <v>15046</v>
      </c>
      <c r="H22" s="120">
        <v>0</v>
      </c>
      <c r="I22" s="20">
        <v>0</v>
      </c>
      <c r="J22" s="27">
        <f t="shared" si="1"/>
        <v>15046</v>
      </c>
      <c r="K22" s="20">
        <f t="shared" si="1"/>
        <v>15046</v>
      </c>
      <c r="L22" s="63">
        <f t="shared" si="0"/>
        <v>1</v>
      </c>
    </row>
    <row r="23" spans="1:12" ht="24" customHeight="1">
      <c r="A23" s="62"/>
      <c r="B23" s="40">
        <v>421521</v>
      </c>
      <c r="C23" s="28" t="s">
        <v>12</v>
      </c>
      <c r="D23" s="29"/>
      <c r="E23" s="29"/>
      <c r="F23" s="20">
        <v>23600</v>
      </c>
      <c r="G23" s="30">
        <v>20075</v>
      </c>
      <c r="H23" s="120">
        <v>0</v>
      </c>
      <c r="I23" s="20">
        <v>0</v>
      </c>
      <c r="J23" s="27">
        <f t="shared" si="1"/>
        <v>23600</v>
      </c>
      <c r="K23" s="20">
        <f t="shared" si="1"/>
        <v>20075</v>
      </c>
      <c r="L23" s="65">
        <f t="shared" si="0"/>
        <v>0.850635593220339</v>
      </c>
    </row>
    <row r="24" spans="1:12" ht="24" customHeight="1">
      <c r="A24" s="62"/>
      <c r="B24" s="40">
        <v>421522</v>
      </c>
      <c r="C24" s="28" t="s">
        <v>35</v>
      </c>
      <c r="D24" s="29"/>
      <c r="E24" s="29"/>
      <c r="F24" s="20">
        <v>0</v>
      </c>
      <c r="G24" s="20">
        <v>0</v>
      </c>
      <c r="H24" s="120">
        <v>30000</v>
      </c>
      <c r="I24" s="20">
        <v>30000</v>
      </c>
      <c r="J24" s="27">
        <f t="shared" si="1"/>
        <v>30000</v>
      </c>
      <c r="K24" s="20">
        <f t="shared" si="1"/>
        <v>30000</v>
      </c>
      <c r="L24" s="65">
        <f t="shared" si="0"/>
        <v>1</v>
      </c>
    </row>
    <row r="25" spans="1:12" ht="24" customHeight="1">
      <c r="A25" s="62"/>
      <c r="B25" s="40">
        <v>422111</v>
      </c>
      <c r="C25" s="26" t="s">
        <v>54</v>
      </c>
      <c r="D25" s="18"/>
      <c r="E25" s="18"/>
      <c r="F25" s="19">
        <v>8400</v>
      </c>
      <c r="G25" s="19">
        <v>8800</v>
      </c>
      <c r="H25" s="121">
        <v>24284</v>
      </c>
      <c r="I25" s="20">
        <v>26400</v>
      </c>
      <c r="J25" s="27">
        <f>F25+H25</f>
        <v>32684</v>
      </c>
      <c r="K25" s="20">
        <f t="shared" si="1"/>
        <v>35200</v>
      </c>
      <c r="L25" s="65">
        <f t="shared" si="0"/>
        <v>1.0769795618651328</v>
      </c>
    </row>
    <row r="26" spans="1:12" ht="24" customHeight="1">
      <c r="A26" s="62"/>
      <c r="B26" s="40">
        <v>422121</v>
      </c>
      <c r="C26" s="26" t="s">
        <v>55</v>
      </c>
      <c r="D26" s="18"/>
      <c r="E26" s="18"/>
      <c r="F26" s="19">
        <v>2050</v>
      </c>
      <c r="G26" s="19">
        <v>6910</v>
      </c>
      <c r="H26" s="121">
        <v>10385</v>
      </c>
      <c r="I26" s="20">
        <v>9721</v>
      </c>
      <c r="J26" s="27">
        <f t="shared" si="1"/>
        <v>12435</v>
      </c>
      <c r="K26" s="20">
        <f t="shared" si="1"/>
        <v>16631</v>
      </c>
      <c r="L26" s="65">
        <f t="shared" si="0"/>
        <v>1.3374346602332128</v>
      </c>
    </row>
    <row r="27" spans="1:12" ht="24" customHeight="1">
      <c r="A27" s="62"/>
      <c r="B27" s="40">
        <v>422131</v>
      </c>
      <c r="C27" s="26" t="s">
        <v>36</v>
      </c>
      <c r="D27" s="18"/>
      <c r="E27" s="18"/>
      <c r="F27" s="19">
        <v>0</v>
      </c>
      <c r="G27" s="19"/>
      <c r="H27" s="121">
        <v>3016</v>
      </c>
      <c r="I27" s="20">
        <v>16464</v>
      </c>
      <c r="J27" s="27">
        <f t="shared" si="1"/>
        <v>3016</v>
      </c>
      <c r="K27" s="20">
        <f t="shared" si="1"/>
        <v>16464</v>
      </c>
      <c r="L27" s="65">
        <f t="shared" si="0"/>
        <v>5.458885941644563</v>
      </c>
    </row>
    <row r="28" spans="1:12" ht="24" customHeight="1">
      <c r="A28" s="60"/>
      <c r="B28" s="40">
        <v>423321</v>
      </c>
      <c r="C28" s="26" t="s">
        <v>22</v>
      </c>
      <c r="D28" s="31"/>
      <c r="E28" s="31"/>
      <c r="F28" s="32"/>
      <c r="G28" s="32"/>
      <c r="H28" s="118">
        <v>3900</v>
      </c>
      <c r="I28" s="34">
        <v>5000</v>
      </c>
      <c r="J28" s="27">
        <f>F28+H28</f>
        <v>3900</v>
      </c>
      <c r="K28" s="34">
        <f>G28+I28</f>
        <v>5000</v>
      </c>
      <c r="L28" s="65">
        <f>K28/J28</f>
        <v>1.2820512820512822</v>
      </c>
    </row>
    <row r="29" spans="1:12" ht="24" customHeight="1">
      <c r="A29" s="60"/>
      <c r="B29" s="40">
        <v>423419</v>
      </c>
      <c r="C29" s="26" t="s">
        <v>23</v>
      </c>
      <c r="D29" s="31"/>
      <c r="E29" s="31"/>
      <c r="F29" s="32"/>
      <c r="G29" s="19"/>
      <c r="H29" s="118">
        <v>101709.8</v>
      </c>
      <c r="I29" s="34">
        <v>60000</v>
      </c>
      <c r="J29" s="27">
        <f>F29+H29</f>
        <v>101709.8</v>
      </c>
      <c r="K29" s="34">
        <f aca="true" t="shared" si="2" ref="K29:K46">G29+I29</f>
        <v>60000</v>
      </c>
      <c r="L29" s="65">
        <f>K29/J29</f>
        <v>0.5899136563045055</v>
      </c>
    </row>
    <row r="30" spans="1:12" ht="24" customHeight="1">
      <c r="A30" s="60"/>
      <c r="B30" s="40">
        <v>423599</v>
      </c>
      <c r="C30" s="26" t="s">
        <v>25</v>
      </c>
      <c r="D30" s="31"/>
      <c r="E30" s="31"/>
      <c r="F30" s="32"/>
      <c r="G30" s="19">
        <v>125000</v>
      </c>
      <c r="H30" s="118"/>
      <c r="I30" s="34"/>
      <c r="J30" s="27"/>
      <c r="K30" s="34">
        <f t="shared" si="2"/>
        <v>125000</v>
      </c>
      <c r="L30" s="65">
        <v>0</v>
      </c>
    </row>
    <row r="31" spans="1:12" ht="24" customHeight="1">
      <c r="A31" s="62"/>
      <c r="B31" s="42">
        <v>423911</v>
      </c>
      <c r="C31" s="28" t="s">
        <v>39</v>
      </c>
      <c r="D31" s="20"/>
      <c r="E31" s="20"/>
      <c r="F31" s="20">
        <v>192960</v>
      </c>
      <c r="G31" s="20">
        <v>192960</v>
      </c>
      <c r="H31" s="120">
        <v>9936.2</v>
      </c>
      <c r="I31" s="20">
        <v>44750</v>
      </c>
      <c r="J31" s="27">
        <f>F31+H31</f>
        <v>202896.2</v>
      </c>
      <c r="K31" s="34">
        <f t="shared" si="2"/>
        <v>237710</v>
      </c>
      <c r="L31" s="65">
        <f>G31/F31</f>
        <v>1</v>
      </c>
    </row>
    <row r="32" spans="1:12" ht="24" customHeight="1">
      <c r="A32" s="62"/>
      <c r="B32" s="40">
        <v>425191</v>
      </c>
      <c r="C32" s="26" t="s">
        <v>40</v>
      </c>
      <c r="D32" s="18"/>
      <c r="E32" s="18"/>
      <c r="F32" s="20">
        <v>64011</v>
      </c>
      <c r="G32" s="20">
        <v>40000</v>
      </c>
      <c r="H32" s="120">
        <v>50000</v>
      </c>
      <c r="I32" s="20">
        <v>209977.2</v>
      </c>
      <c r="J32" s="27">
        <f aca="true" t="shared" si="3" ref="J32:J46">F32+H32</f>
        <v>114011</v>
      </c>
      <c r="K32" s="34">
        <f t="shared" si="2"/>
        <v>249977.2</v>
      </c>
      <c r="L32" s="65">
        <f>K32/J32</f>
        <v>2.192570892282324</v>
      </c>
    </row>
    <row r="33" spans="1:12" ht="24" customHeight="1">
      <c r="A33" s="62"/>
      <c r="B33" s="40">
        <v>425212</v>
      </c>
      <c r="C33" s="26" t="s">
        <v>102</v>
      </c>
      <c r="D33" s="18"/>
      <c r="E33" s="18"/>
      <c r="F33" s="20"/>
      <c r="G33" s="20">
        <v>106040</v>
      </c>
      <c r="H33" s="120"/>
      <c r="I33" s="20"/>
      <c r="J33" s="27"/>
      <c r="K33" s="34">
        <f t="shared" si="2"/>
        <v>106040</v>
      </c>
      <c r="L33" s="65">
        <v>0</v>
      </c>
    </row>
    <row r="34" spans="1:12" ht="24" customHeight="1">
      <c r="A34" s="62"/>
      <c r="B34" s="40">
        <v>425262</v>
      </c>
      <c r="C34" s="26" t="s">
        <v>14</v>
      </c>
      <c r="D34" s="18"/>
      <c r="E34" s="18"/>
      <c r="F34" s="20">
        <v>34300.5</v>
      </c>
      <c r="G34" s="20">
        <v>59912.5</v>
      </c>
      <c r="H34" s="120">
        <v>80375</v>
      </c>
      <c r="I34" s="20">
        <v>4612.5</v>
      </c>
      <c r="J34" s="27">
        <f t="shared" si="3"/>
        <v>114675.5</v>
      </c>
      <c r="K34" s="34">
        <f t="shared" si="2"/>
        <v>64525</v>
      </c>
      <c r="L34" s="65">
        <f>K34/J34</f>
        <v>0.5626746776774464</v>
      </c>
    </row>
    <row r="35" spans="1:12" ht="24" customHeight="1">
      <c r="A35" s="62"/>
      <c r="B35" s="42">
        <v>426111</v>
      </c>
      <c r="C35" s="28" t="s">
        <v>15</v>
      </c>
      <c r="D35" s="20"/>
      <c r="E35" s="20"/>
      <c r="F35" s="20">
        <v>13332</v>
      </c>
      <c r="G35" s="20">
        <v>18910</v>
      </c>
      <c r="H35" s="120">
        <v>29375.13</v>
      </c>
      <c r="I35" s="20">
        <v>40615.03</v>
      </c>
      <c r="J35" s="27">
        <f>F35+H35</f>
        <v>42707.130000000005</v>
      </c>
      <c r="K35" s="34">
        <f t="shared" si="2"/>
        <v>59525.03</v>
      </c>
      <c r="L35" s="65">
        <f>K35/J35</f>
        <v>1.3937960710541775</v>
      </c>
    </row>
    <row r="36" spans="1:12" ht="24" customHeight="1">
      <c r="A36" s="62"/>
      <c r="B36" s="40">
        <v>426311</v>
      </c>
      <c r="C36" s="26" t="s">
        <v>16</v>
      </c>
      <c r="D36" s="18"/>
      <c r="E36" s="18"/>
      <c r="F36" s="20">
        <v>67600</v>
      </c>
      <c r="G36" s="20">
        <v>67600</v>
      </c>
      <c r="H36" s="120">
        <v>0</v>
      </c>
      <c r="I36" s="20">
        <v>31000</v>
      </c>
      <c r="J36" s="27">
        <f t="shared" si="3"/>
        <v>67600</v>
      </c>
      <c r="K36" s="34">
        <f t="shared" si="2"/>
        <v>98600</v>
      </c>
      <c r="L36" s="65">
        <f>K36/J36</f>
        <v>1.4585798816568047</v>
      </c>
    </row>
    <row r="37" spans="1:12" ht="24" customHeight="1">
      <c r="A37" s="62"/>
      <c r="B37" s="40">
        <v>426919</v>
      </c>
      <c r="C37" s="26" t="s">
        <v>18</v>
      </c>
      <c r="D37" s="18"/>
      <c r="E37" s="18"/>
      <c r="F37" s="20">
        <v>9980</v>
      </c>
      <c r="G37" s="20">
        <v>5735.89</v>
      </c>
      <c r="H37" s="120">
        <v>62861.87</v>
      </c>
      <c r="I37" s="20">
        <v>84628.48</v>
      </c>
      <c r="J37" s="27">
        <f t="shared" si="3"/>
        <v>72841.87</v>
      </c>
      <c r="K37" s="34">
        <f t="shared" si="2"/>
        <v>90364.37</v>
      </c>
      <c r="L37" s="65">
        <f>K37/J37</f>
        <v>1.2405553289612141</v>
      </c>
    </row>
    <row r="38" spans="1:12" ht="24" customHeight="1">
      <c r="A38" s="62"/>
      <c r="B38" s="40">
        <v>444211</v>
      </c>
      <c r="C38" s="26" t="s">
        <v>58</v>
      </c>
      <c r="D38" s="18"/>
      <c r="E38" s="18"/>
      <c r="F38" s="20"/>
      <c r="G38" s="20"/>
      <c r="H38" s="120">
        <v>0</v>
      </c>
      <c r="I38" s="20"/>
      <c r="J38" s="27">
        <f t="shared" si="3"/>
        <v>0</v>
      </c>
      <c r="K38" s="34">
        <f t="shared" si="2"/>
        <v>0</v>
      </c>
      <c r="L38" s="65">
        <v>0</v>
      </c>
    </row>
    <row r="39" spans="1:12" ht="24" customHeight="1">
      <c r="A39" s="62"/>
      <c r="B39" s="40">
        <v>482251</v>
      </c>
      <c r="C39" s="26" t="s">
        <v>59</v>
      </c>
      <c r="D39" s="18"/>
      <c r="E39" s="18"/>
      <c r="F39" s="20"/>
      <c r="G39" s="20"/>
      <c r="H39" s="120">
        <v>6076</v>
      </c>
      <c r="I39" s="20">
        <v>18568</v>
      </c>
      <c r="J39" s="27">
        <f t="shared" si="3"/>
        <v>6076</v>
      </c>
      <c r="K39" s="34">
        <f t="shared" si="2"/>
        <v>18568</v>
      </c>
      <c r="L39" s="65">
        <f aca="true" t="shared" si="4" ref="L39:L46">K39/J39</f>
        <v>3.0559578670177747</v>
      </c>
    </row>
    <row r="40" spans="1:12" ht="24" customHeight="1">
      <c r="A40" s="62"/>
      <c r="B40" s="40">
        <v>465112</v>
      </c>
      <c r="C40" s="26" t="s">
        <v>51</v>
      </c>
      <c r="D40" s="18"/>
      <c r="E40" s="18"/>
      <c r="F40" s="20">
        <v>1361364</v>
      </c>
      <c r="G40" s="20">
        <v>1406919</v>
      </c>
      <c r="H40" s="120">
        <v>404898.88</v>
      </c>
      <c r="I40" s="20">
        <v>267798.72</v>
      </c>
      <c r="J40" s="27">
        <f t="shared" si="3"/>
        <v>1766262.88</v>
      </c>
      <c r="K40" s="34">
        <f t="shared" si="2"/>
        <v>1674717.72</v>
      </c>
      <c r="L40" s="65">
        <f t="shared" si="4"/>
        <v>0.948170138750807</v>
      </c>
    </row>
    <row r="41" spans="1:12" ht="24" customHeight="1">
      <c r="A41" s="62"/>
      <c r="B41" s="40">
        <v>512211</v>
      </c>
      <c r="C41" s="26" t="s">
        <v>105</v>
      </c>
      <c r="D41" s="18"/>
      <c r="E41" s="18"/>
      <c r="F41" s="20"/>
      <c r="G41" s="20"/>
      <c r="H41" s="120"/>
      <c r="I41" s="20">
        <v>28944</v>
      </c>
      <c r="J41" s="27"/>
      <c r="K41" s="34">
        <f t="shared" si="2"/>
        <v>28944</v>
      </c>
      <c r="L41" s="65">
        <v>0</v>
      </c>
    </row>
    <row r="42" spans="1:12" ht="24" customHeight="1">
      <c r="A42" s="62"/>
      <c r="B42" s="40">
        <v>512221</v>
      </c>
      <c r="C42" s="26" t="s">
        <v>19</v>
      </c>
      <c r="D42" s="18"/>
      <c r="E42" s="18"/>
      <c r="F42" s="20">
        <v>29547.72</v>
      </c>
      <c r="G42" s="20">
        <v>19240</v>
      </c>
      <c r="H42" s="120">
        <v>75021</v>
      </c>
      <c r="I42" s="20">
        <v>37720</v>
      </c>
      <c r="J42" s="27">
        <f>H42+F42</f>
        <v>104568.72</v>
      </c>
      <c r="K42" s="34">
        <f t="shared" si="2"/>
        <v>56960</v>
      </c>
      <c r="L42" s="65">
        <f t="shared" si="4"/>
        <v>0.544713562526155</v>
      </c>
    </row>
    <row r="43" spans="1:12" ht="24" customHeight="1">
      <c r="A43" s="62"/>
      <c r="B43" s="40">
        <v>512241</v>
      </c>
      <c r="C43" s="26" t="s">
        <v>103</v>
      </c>
      <c r="D43" s="18"/>
      <c r="E43" s="18"/>
      <c r="F43" s="20"/>
      <c r="G43" s="20">
        <v>370475.22</v>
      </c>
      <c r="H43" s="120"/>
      <c r="I43" s="20">
        <v>20590</v>
      </c>
      <c r="J43" s="27">
        <f>H43+F43</f>
        <v>0</v>
      </c>
      <c r="K43" s="34">
        <f t="shared" si="2"/>
        <v>391065.22</v>
      </c>
      <c r="L43" s="65">
        <v>0</v>
      </c>
    </row>
    <row r="44" spans="1:12" ht="24" customHeight="1">
      <c r="A44" s="62"/>
      <c r="B44" s="40">
        <v>515121</v>
      </c>
      <c r="C44" s="26" t="s">
        <v>43</v>
      </c>
      <c r="D44" s="18"/>
      <c r="E44" s="18"/>
      <c r="F44" s="20">
        <v>11471</v>
      </c>
      <c r="G44" s="20">
        <v>16687</v>
      </c>
      <c r="H44" s="120">
        <v>0</v>
      </c>
      <c r="I44" s="20">
        <v>9165</v>
      </c>
      <c r="J44" s="27">
        <f t="shared" si="3"/>
        <v>11471</v>
      </c>
      <c r="K44" s="34">
        <f t="shared" si="2"/>
        <v>25852</v>
      </c>
      <c r="L44" s="65">
        <f t="shared" si="4"/>
        <v>2.2536832011158574</v>
      </c>
    </row>
    <row r="45" spans="1:12" ht="24" customHeight="1">
      <c r="A45" s="62"/>
      <c r="B45" s="40">
        <v>515122</v>
      </c>
      <c r="C45" s="26" t="s">
        <v>44</v>
      </c>
      <c r="D45" s="18"/>
      <c r="E45" s="18"/>
      <c r="F45" s="20">
        <v>55000</v>
      </c>
      <c r="G45" s="20">
        <v>33000</v>
      </c>
      <c r="H45" s="120">
        <v>51000</v>
      </c>
      <c r="I45" s="20"/>
      <c r="J45" s="27">
        <f t="shared" si="3"/>
        <v>106000</v>
      </c>
      <c r="K45" s="34">
        <f t="shared" si="2"/>
        <v>33000</v>
      </c>
      <c r="L45" s="65">
        <f t="shared" si="4"/>
        <v>0.3113207547169811</v>
      </c>
    </row>
    <row r="46" spans="1:12" ht="24" customHeight="1">
      <c r="A46" s="62"/>
      <c r="B46" s="40">
        <v>523111</v>
      </c>
      <c r="C46" s="26" t="s">
        <v>45</v>
      </c>
      <c r="D46" s="17"/>
      <c r="E46" s="17"/>
      <c r="F46" s="20">
        <v>0</v>
      </c>
      <c r="G46" s="20">
        <v>0</v>
      </c>
      <c r="H46" s="120">
        <v>283470</v>
      </c>
      <c r="I46" s="20">
        <v>619920.02</v>
      </c>
      <c r="J46" s="27">
        <f t="shared" si="3"/>
        <v>283470</v>
      </c>
      <c r="K46" s="34">
        <f t="shared" si="2"/>
        <v>619920.02</v>
      </c>
      <c r="L46" s="65">
        <f t="shared" si="4"/>
        <v>2.1868981550075848</v>
      </c>
    </row>
    <row r="47" spans="1:12" ht="24" customHeight="1">
      <c r="A47" s="62"/>
      <c r="B47" s="40"/>
      <c r="C47" s="26" t="s">
        <v>66</v>
      </c>
      <c r="D47" s="17"/>
      <c r="E47" s="17"/>
      <c r="F47" s="20">
        <f aca="true" t="shared" si="5" ref="F47:K47">SUM(F4:F46)</f>
        <v>20450989.889999993</v>
      </c>
      <c r="G47" s="20">
        <f t="shared" si="5"/>
        <v>21044851.560000002</v>
      </c>
      <c r="H47" s="20">
        <f t="shared" si="5"/>
        <v>6908022.8</v>
      </c>
      <c r="I47" s="20">
        <f>SUM(I4:I46)</f>
        <v>6867791.630000001</v>
      </c>
      <c r="J47" s="20">
        <f t="shared" si="5"/>
        <v>27359012.689999994</v>
      </c>
      <c r="K47" s="20">
        <f t="shared" si="5"/>
        <v>27912643.19</v>
      </c>
      <c r="L47" s="65">
        <f>K47/J47</f>
        <v>1.0202357631202958</v>
      </c>
    </row>
    <row r="48" spans="1:12" ht="13.5" thickBot="1">
      <c r="A48" s="66"/>
      <c r="B48" s="43"/>
      <c r="C48" s="35"/>
      <c r="D48" s="21"/>
      <c r="E48" s="21"/>
      <c r="F48" s="45"/>
      <c r="G48" s="46"/>
      <c r="H48" s="36"/>
      <c r="I48" s="37"/>
      <c r="J48" s="37"/>
      <c r="K48" s="37"/>
      <c r="L48" s="67"/>
    </row>
    <row r="49" spans="1:12" ht="21.75" customHeight="1">
      <c r="A49" s="114" t="s">
        <v>21</v>
      </c>
      <c r="B49" s="124" t="s">
        <v>46</v>
      </c>
      <c r="C49" s="125"/>
      <c r="D49" s="125"/>
      <c r="E49" s="126"/>
      <c r="F49" s="115"/>
      <c r="G49" s="115"/>
      <c r="H49" s="116"/>
      <c r="I49" s="115"/>
      <c r="J49" s="115"/>
      <c r="K49" s="115"/>
      <c r="L49" s="117"/>
    </row>
    <row r="50" spans="1:12" ht="24" customHeight="1">
      <c r="A50" s="68"/>
      <c r="B50" s="48">
        <v>421621</v>
      </c>
      <c r="C50" s="49" t="s">
        <v>98</v>
      </c>
      <c r="D50" s="50"/>
      <c r="E50" s="50">
        <v>115536</v>
      </c>
      <c r="F50" s="51"/>
      <c r="G50" s="51"/>
      <c r="H50" s="122"/>
      <c r="I50" s="51"/>
      <c r="J50" s="51">
        <f>D50+F50+H50</f>
        <v>0</v>
      </c>
      <c r="K50" s="51">
        <f>G50+I50+E50</f>
        <v>115536</v>
      </c>
      <c r="L50" s="69">
        <v>0</v>
      </c>
    </row>
    <row r="51" spans="1:12" ht="24" customHeight="1">
      <c r="A51" s="68"/>
      <c r="B51" s="48">
        <v>422111</v>
      </c>
      <c r="C51" s="49" t="s">
        <v>13</v>
      </c>
      <c r="D51" s="50">
        <v>133800</v>
      </c>
      <c r="E51" s="50">
        <v>125400</v>
      </c>
      <c r="F51" s="51">
        <v>18900</v>
      </c>
      <c r="G51" s="51">
        <v>19800</v>
      </c>
      <c r="H51" s="122">
        <v>11416</v>
      </c>
      <c r="I51" s="51">
        <v>55500</v>
      </c>
      <c r="J51" s="51">
        <f>D51+F51+H51</f>
        <v>164116</v>
      </c>
      <c r="K51" s="51">
        <f aca="true" t="shared" si="6" ref="K51:K76">G51+I51+E51</f>
        <v>200700</v>
      </c>
      <c r="L51" s="69">
        <f>K51/J51</f>
        <v>1.2229154987935362</v>
      </c>
    </row>
    <row r="52" spans="1:12" ht="24" customHeight="1">
      <c r="A52" s="62"/>
      <c r="B52" s="40">
        <v>422121</v>
      </c>
      <c r="C52" s="26" t="s">
        <v>55</v>
      </c>
      <c r="D52" s="18">
        <v>45000</v>
      </c>
      <c r="E52" s="18"/>
      <c r="F52" s="19">
        <v>9270</v>
      </c>
      <c r="G52" s="19">
        <v>10000</v>
      </c>
      <c r="H52" s="121"/>
      <c r="I52" s="19">
        <v>35220</v>
      </c>
      <c r="J52" s="19">
        <f aca="true" t="shared" si="7" ref="J52:J72">D52+F52+H52</f>
        <v>54270</v>
      </c>
      <c r="K52" s="51">
        <f t="shared" si="6"/>
        <v>45220</v>
      </c>
      <c r="L52" s="69">
        <f>K52/J52</f>
        <v>0.8332412014004054</v>
      </c>
    </row>
    <row r="53" spans="1:12" ht="24" customHeight="1">
      <c r="A53" s="62"/>
      <c r="B53" s="40">
        <v>422131</v>
      </c>
      <c r="C53" s="26" t="s">
        <v>36</v>
      </c>
      <c r="D53" s="18">
        <v>50000</v>
      </c>
      <c r="E53" s="18"/>
      <c r="F53" s="19"/>
      <c r="G53" s="19">
        <v>10000</v>
      </c>
      <c r="H53" s="121"/>
      <c r="I53" s="19">
        <v>17622</v>
      </c>
      <c r="J53" s="19">
        <f t="shared" si="7"/>
        <v>50000</v>
      </c>
      <c r="K53" s="51">
        <f t="shared" si="6"/>
        <v>27622</v>
      </c>
      <c r="L53" s="69">
        <f>K53/J53</f>
        <v>0.55244</v>
      </c>
    </row>
    <row r="54" spans="1:12" ht="24" customHeight="1">
      <c r="A54" s="62"/>
      <c r="B54" s="40">
        <v>422211</v>
      </c>
      <c r="C54" s="26" t="s">
        <v>37</v>
      </c>
      <c r="D54" s="18"/>
      <c r="E54" s="18"/>
      <c r="F54" s="20"/>
      <c r="G54" s="20"/>
      <c r="H54" s="121"/>
      <c r="I54" s="20"/>
      <c r="J54" s="19">
        <f t="shared" si="7"/>
        <v>0</v>
      </c>
      <c r="K54" s="51">
        <f t="shared" si="6"/>
        <v>0</v>
      </c>
      <c r="L54" s="69">
        <v>0</v>
      </c>
    </row>
    <row r="55" spans="1:12" ht="24" customHeight="1">
      <c r="A55" s="62"/>
      <c r="B55" s="40">
        <v>423111</v>
      </c>
      <c r="C55" s="26" t="s">
        <v>38</v>
      </c>
      <c r="D55" s="18">
        <v>100000</v>
      </c>
      <c r="E55" s="18"/>
      <c r="F55" s="20">
        <v>2760</v>
      </c>
      <c r="G55" s="20"/>
      <c r="H55" s="120">
        <v>33180</v>
      </c>
      <c r="I55" s="20"/>
      <c r="J55" s="19">
        <f t="shared" si="7"/>
        <v>135940</v>
      </c>
      <c r="K55" s="51">
        <f t="shared" si="6"/>
        <v>0</v>
      </c>
      <c r="L55" s="69">
        <f>K55/J55</f>
        <v>0</v>
      </c>
    </row>
    <row r="56" spans="1:12" ht="24" customHeight="1">
      <c r="A56" s="62"/>
      <c r="B56" s="40">
        <v>423399</v>
      </c>
      <c r="C56" s="26" t="s">
        <v>57</v>
      </c>
      <c r="D56" s="18"/>
      <c r="E56" s="18"/>
      <c r="F56" s="20"/>
      <c r="G56" s="20"/>
      <c r="H56" s="120"/>
      <c r="I56" s="20"/>
      <c r="J56" s="19">
        <f t="shared" si="7"/>
        <v>0</v>
      </c>
      <c r="K56" s="51">
        <f t="shared" si="6"/>
        <v>0</v>
      </c>
      <c r="L56" s="69">
        <v>0</v>
      </c>
    </row>
    <row r="57" spans="1:12" ht="24" customHeight="1">
      <c r="A57" s="62"/>
      <c r="B57" s="40">
        <v>423413</v>
      </c>
      <c r="C57" s="26" t="s">
        <v>106</v>
      </c>
      <c r="D57" s="18"/>
      <c r="E57" s="18"/>
      <c r="F57" s="20"/>
      <c r="G57" s="20"/>
      <c r="H57" s="120"/>
      <c r="I57" s="20">
        <v>74800</v>
      </c>
      <c r="J57" s="19">
        <f t="shared" si="7"/>
        <v>0</v>
      </c>
      <c r="K57" s="51">
        <f t="shared" si="6"/>
        <v>74800</v>
      </c>
      <c r="L57" s="69">
        <v>0</v>
      </c>
    </row>
    <row r="58" spans="1:12" ht="24" customHeight="1">
      <c r="A58" s="62"/>
      <c r="B58" s="40">
        <v>423419</v>
      </c>
      <c r="C58" s="26" t="s">
        <v>23</v>
      </c>
      <c r="D58" s="18">
        <v>315000</v>
      </c>
      <c r="E58" s="18">
        <v>95000</v>
      </c>
      <c r="F58" s="20"/>
      <c r="G58" s="20">
        <v>46000</v>
      </c>
      <c r="H58" s="120"/>
      <c r="I58" s="20">
        <v>120726.72</v>
      </c>
      <c r="J58" s="19">
        <f>D58+F58+H58</f>
        <v>315000</v>
      </c>
      <c r="K58" s="51">
        <f t="shared" si="6"/>
        <v>261726.72</v>
      </c>
      <c r="L58" s="70">
        <f>K58/J58</f>
        <v>0.8308784761904762</v>
      </c>
    </row>
    <row r="59" spans="1:12" ht="24" customHeight="1">
      <c r="A59" s="62"/>
      <c r="B59" s="40">
        <v>423421</v>
      </c>
      <c r="C59" s="26" t="s">
        <v>24</v>
      </c>
      <c r="D59" s="18"/>
      <c r="E59" s="18"/>
      <c r="F59" s="20"/>
      <c r="G59" s="20"/>
      <c r="H59" s="120">
        <v>62844.38</v>
      </c>
      <c r="I59" s="20"/>
      <c r="J59" s="19">
        <f t="shared" si="7"/>
        <v>62844.38</v>
      </c>
      <c r="K59" s="51">
        <f t="shared" si="6"/>
        <v>0</v>
      </c>
      <c r="L59" s="70">
        <v>0</v>
      </c>
    </row>
    <row r="60" spans="1:12" ht="24" customHeight="1">
      <c r="A60" s="62"/>
      <c r="B60" s="40">
        <v>423599</v>
      </c>
      <c r="C60" s="26" t="s">
        <v>25</v>
      </c>
      <c r="D60" s="18">
        <v>60000</v>
      </c>
      <c r="E60" s="18"/>
      <c r="F60" s="20">
        <v>80000</v>
      </c>
      <c r="G60" s="20"/>
      <c r="H60" s="120">
        <v>412323.35</v>
      </c>
      <c r="I60" s="20">
        <v>1168137.76</v>
      </c>
      <c r="J60" s="19">
        <f t="shared" si="7"/>
        <v>552323.35</v>
      </c>
      <c r="K60" s="51">
        <f t="shared" si="6"/>
        <v>1168137.76</v>
      </c>
      <c r="L60" s="70">
        <f aca="true" t="shared" si="8" ref="L60:L70">K60/J60</f>
        <v>2.114952699356274</v>
      </c>
    </row>
    <row r="61" spans="1:12" ht="24" customHeight="1">
      <c r="A61" s="62"/>
      <c r="B61" s="40">
        <v>423711</v>
      </c>
      <c r="C61" s="26" t="s">
        <v>26</v>
      </c>
      <c r="D61" s="18"/>
      <c r="E61" s="18"/>
      <c r="F61" s="20"/>
      <c r="G61" s="20"/>
      <c r="H61" s="120">
        <v>173180</v>
      </c>
      <c r="I61" s="20">
        <v>134083.4</v>
      </c>
      <c r="J61" s="19">
        <f t="shared" si="7"/>
        <v>173180</v>
      </c>
      <c r="K61" s="51">
        <f t="shared" si="6"/>
        <v>134083.4</v>
      </c>
      <c r="L61" s="70">
        <f t="shared" si="8"/>
        <v>0.7742429841783115</v>
      </c>
    </row>
    <row r="62" spans="1:12" ht="24" customHeight="1">
      <c r="A62" s="62"/>
      <c r="B62" s="42">
        <v>423911</v>
      </c>
      <c r="C62" s="28" t="s">
        <v>27</v>
      </c>
      <c r="D62" s="20">
        <v>30000</v>
      </c>
      <c r="E62" s="20"/>
      <c r="F62" s="20">
        <v>58740</v>
      </c>
      <c r="G62" s="20">
        <v>29000</v>
      </c>
      <c r="H62" s="120">
        <v>1709.8</v>
      </c>
      <c r="I62" s="20">
        <v>453200</v>
      </c>
      <c r="J62" s="20">
        <f t="shared" si="7"/>
        <v>90449.8</v>
      </c>
      <c r="K62" s="51">
        <f t="shared" si="6"/>
        <v>482200</v>
      </c>
      <c r="L62" s="70">
        <f t="shared" si="8"/>
        <v>5.331133954967285</v>
      </c>
    </row>
    <row r="63" spans="1:12" ht="24" customHeight="1">
      <c r="A63" s="62"/>
      <c r="B63" s="42">
        <v>424221</v>
      </c>
      <c r="C63" s="28" t="s">
        <v>28</v>
      </c>
      <c r="D63" s="20">
        <v>170000</v>
      </c>
      <c r="E63" s="20">
        <v>43000</v>
      </c>
      <c r="F63" s="20">
        <v>18000</v>
      </c>
      <c r="G63" s="20">
        <v>58000</v>
      </c>
      <c r="H63" s="120">
        <v>333850</v>
      </c>
      <c r="I63" s="20">
        <v>107497.06</v>
      </c>
      <c r="J63" s="19">
        <f t="shared" si="7"/>
        <v>521850</v>
      </c>
      <c r="K63" s="51">
        <f t="shared" si="6"/>
        <v>208497.06</v>
      </c>
      <c r="L63" s="70">
        <f t="shared" si="8"/>
        <v>0.3995344639264156</v>
      </c>
    </row>
    <row r="64" spans="1:12" ht="24" customHeight="1">
      <c r="A64" s="62"/>
      <c r="B64" s="40">
        <v>424911</v>
      </c>
      <c r="C64" s="26" t="s">
        <v>29</v>
      </c>
      <c r="D64" s="18">
        <v>292658</v>
      </c>
      <c r="E64" s="18">
        <v>100000</v>
      </c>
      <c r="F64" s="20"/>
      <c r="G64" s="20"/>
      <c r="H64" s="120"/>
      <c r="I64" s="20">
        <v>129628.37</v>
      </c>
      <c r="J64" s="19">
        <f t="shared" si="7"/>
        <v>292658</v>
      </c>
      <c r="K64" s="51">
        <f t="shared" si="6"/>
        <v>229628.37</v>
      </c>
      <c r="L64" s="70">
        <f t="shared" si="8"/>
        <v>0.7846304218575949</v>
      </c>
    </row>
    <row r="65" spans="1:12" ht="24" customHeight="1">
      <c r="A65" s="62"/>
      <c r="B65" s="40">
        <v>425191</v>
      </c>
      <c r="C65" s="26" t="s">
        <v>40</v>
      </c>
      <c r="D65" s="18"/>
      <c r="E65" s="18"/>
      <c r="F65" s="20"/>
      <c r="G65" s="20"/>
      <c r="H65" s="120"/>
      <c r="I65" s="20">
        <v>63180</v>
      </c>
      <c r="J65" s="19"/>
      <c r="K65" s="51">
        <f t="shared" si="6"/>
        <v>63180</v>
      </c>
      <c r="L65" s="70">
        <v>0</v>
      </c>
    </row>
    <row r="66" spans="1:12" ht="24" customHeight="1">
      <c r="A66" s="62"/>
      <c r="B66" s="40">
        <v>425262</v>
      </c>
      <c r="C66" s="26" t="s">
        <v>14</v>
      </c>
      <c r="D66" s="18"/>
      <c r="E66" s="18"/>
      <c r="F66" s="20"/>
      <c r="G66" s="20"/>
      <c r="H66" s="120"/>
      <c r="I66" s="20">
        <v>35000</v>
      </c>
      <c r="J66" s="19"/>
      <c r="K66" s="51">
        <f t="shared" si="6"/>
        <v>35000</v>
      </c>
      <c r="L66" s="70">
        <v>0</v>
      </c>
    </row>
    <row r="67" spans="1:12" ht="24" customHeight="1">
      <c r="A67" s="62"/>
      <c r="B67" s="42">
        <v>426111</v>
      </c>
      <c r="C67" s="28" t="s">
        <v>15</v>
      </c>
      <c r="D67" s="20"/>
      <c r="E67" s="20"/>
      <c r="F67" s="20">
        <v>28057</v>
      </c>
      <c r="G67" s="20">
        <v>29660</v>
      </c>
      <c r="H67" s="120">
        <v>48636.87</v>
      </c>
      <c r="I67" s="20"/>
      <c r="J67" s="20">
        <f t="shared" si="7"/>
        <v>76693.87</v>
      </c>
      <c r="K67" s="51">
        <f t="shared" si="6"/>
        <v>29660</v>
      </c>
      <c r="L67" s="70">
        <f t="shared" si="8"/>
        <v>0.3867323424936048</v>
      </c>
    </row>
    <row r="68" spans="1:12" ht="24" customHeight="1">
      <c r="A68" s="62"/>
      <c r="B68" s="40">
        <v>426311</v>
      </c>
      <c r="C68" s="26" t="s">
        <v>16</v>
      </c>
      <c r="D68" s="18"/>
      <c r="E68" s="18"/>
      <c r="F68" s="20"/>
      <c r="G68" s="20"/>
      <c r="H68" s="120">
        <v>20000</v>
      </c>
      <c r="I68" s="20"/>
      <c r="J68" s="19">
        <f t="shared" si="7"/>
        <v>20000</v>
      </c>
      <c r="K68" s="51">
        <f t="shared" si="6"/>
        <v>0</v>
      </c>
      <c r="L68" s="70">
        <f>K68/J68</f>
        <v>0</v>
      </c>
    </row>
    <row r="69" spans="1:12" ht="24" customHeight="1">
      <c r="A69" s="62"/>
      <c r="B69" s="40">
        <v>426411</v>
      </c>
      <c r="C69" s="26" t="s">
        <v>41</v>
      </c>
      <c r="D69" s="18">
        <v>11200</v>
      </c>
      <c r="E69" s="18">
        <v>21064</v>
      </c>
      <c r="F69" s="20"/>
      <c r="G69" s="20"/>
      <c r="H69" s="120">
        <v>10000</v>
      </c>
      <c r="I69" s="20">
        <v>20000</v>
      </c>
      <c r="J69" s="19">
        <f t="shared" si="7"/>
        <v>21200</v>
      </c>
      <c r="K69" s="51">
        <f t="shared" si="6"/>
        <v>41064</v>
      </c>
      <c r="L69" s="70">
        <f t="shared" si="8"/>
        <v>1.9369811320754717</v>
      </c>
    </row>
    <row r="70" spans="1:12" ht="24" customHeight="1">
      <c r="A70" s="62"/>
      <c r="B70" s="40">
        <v>426621</v>
      </c>
      <c r="C70" s="26" t="s">
        <v>17</v>
      </c>
      <c r="D70" s="18"/>
      <c r="E70" s="18"/>
      <c r="F70" s="20"/>
      <c r="G70" s="20"/>
      <c r="H70" s="120">
        <v>173971.67</v>
      </c>
      <c r="I70" s="20">
        <v>56000</v>
      </c>
      <c r="J70" s="19">
        <f t="shared" si="7"/>
        <v>173971.67</v>
      </c>
      <c r="K70" s="51">
        <f t="shared" si="6"/>
        <v>56000</v>
      </c>
      <c r="L70" s="70">
        <f t="shared" si="8"/>
        <v>0.3218914895741358</v>
      </c>
    </row>
    <row r="71" spans="1:12" ht="24" customHeight="1">
      <c r="A71" s="62"/>
      <c r="B71" s="40">
        <v>426819</v>
      </c>
      <c r="C71" s="26" t="s">
        <v>42</v>
      </c>
      <c r="D71" s="18"/>
      <c r="E71" s="18"/>
      <c r="F71" s="20">
        <v>19889.8</v>
      </c>
      <c r="G71" s="20"/>
      <c r="H71" s="120">
        <v>44074.49</v>
      </c>
      <c r="I71" s="20">
        <v>83698.7</v>
      </c>
      <c r="J71" s="19">
        <f t="shared" si="7"/>
        <v>63964.28999999999</v>
      </c>
      <c r="K71" s="51">
        <f t="shared" si="6"/>
        <v>83698.7</v>
      </c>
      <c r="L71" s="70">
        <f>K71/J71</f>
        <v>1.308522302053224</v>
      </c>
    </row>
    <row r="72" spans="1:12" ht="24" customHeight="1">
      <c r="A72" s="62"/>
      <c r="B72" s="40">
        <v>426919</v>
      </c>
      <c r="C72" s="26" t="s">
        <v>18</v>
      </c>
      <c r="D72" s="18">
        <v>19506</v>
      </c>
      <c r="E72" s="18"/>
      <c r="F72" s="20"/>
      <c r="G72" s="22"/>
      <c r="H72" s="120">
        <v>88584</v>
      </c>
      <c r="I72" s="20">
        <v>38585.62</v>
      </c>
      <c r="J72" s="19">
        <f t="shared" si="7"/>
        <v>108090</v>
      </c>
      <c r="K72" s="51">
        <f>G72+I72+E72</f>
        <v>38585.62</v>
      </c>
      <c r="L72" s="70">
        <f>K72/J72</f>
        <v>0.35697677861041727</v>
      </c>
    </row>
    <row r="73" spans="1:12" ht="24" customHeight="1">
      <c r="A73" s="62"/>
      <c r="B73" s="40">
        <v>512631</v>
      </c>
      <c r="C73" s="26" t="s">
        <v>20</v>
      </c>
      <c r="D73" s="18"/>
      <c r="E73" s="18"/>
      <c r="F73" s="22"/>
      <c r="G73" s="22"/>
      <c r="H73" s="120"/>
      <c r="I73" s="22"/>
      <c r="J73" s="19">
        <f>D73+F73+H73</f>
        <v>0</v>
      </c>
      <c r="K73" s="51">
        <f t="shared" si="6"/>
        <v>0</v>
      </c>
      <c r="L73" s="70">
        <v>0</v>
      </c>
    </row>
    <row r="74" spans="1:12" ht="24" customHeight="1">
      <c r="A74" s="62"/>
      <c r="B74" s="40"/>
      <c r="C74" s="26" t="s">
        <v>30</v>
      </c>
      <c r="D74" s="18"/>
      <c r="E74" s="18"/>
      <c r="F74" s="20">
        <f>SUM(F50:F73)</f>
        <v>235616.8</v>
      </c>
      <c r="G74" s="20">
        <f>G48+G49+G50+G51+G52+G53+G54+G55+G56+G58+G59+G60+G61+G62+G63+G64+G67+G68+G69+G70</f>
        <v>202460</v>
      </c>
      <c r="H74" s="20">
        <f>H50+H51+H52+H53+H54+H55+H56+H58+H59+H60+H61+H62+H63+H64+H67+H68+H69+H70+H71++H72+H73</f>
        <v>1413770.56</v>
      </c>
      <c r="I74" s="20">
        <f>I50+I51+I52+I53+I54+I55+I56+I57+I58+I59+I60+I61+I62+I63+I64+I65+I66+I67+I68+I69+I70+I71+I72+I73</f>
        <v>2592879.6300000004</v>
      </c>
      <c r="J74" s="20">
        <f>SUM(J50:J73)</f>
        <v>2876551.3600000003</v>
      </c>
      <c r="K74" s="51">
        <f t="shared" si="6"/>
        <v>2795339.6300000004</v>
      </c>
      <c r="L74" s="65">
        <f>K74/J74</f>
        <v>0.9717676759993605</v>
      </c>
    </row>
    <row r="75" spans="1:12" ht="24" customHeight="1">
      <c r="A75" s="71" t="s">
        <v>48</v>
      </c>
      <c r="B75" s="40"/>
      <c r="C75" s="28" t="s">
        <v>50</v>
      </c>
      <c r="D75" s="38"/>
      <c r="E75" s="38"/>
      <c r="F75" s="22"/>
      <c r="G75" s="22"/>
      <c r="H75" s="120"/>
      <c r="I75" s="22"/>
      <c r="J75" s="22"/>
      <c r="K75" s="51"/>
      <c r="L75" s="65"/>
    </row>
    <row r="76" spans="1:12" ht="24" customHeight="1">
      <c r="A76" s="62"/>
      <c r="B76" s="40">
        <v>423419</v>
      </c>
      <c r="C76" s="26" t="s">
        <v>23</v>
      </c>
      <c r="D76" s="18"/>
      <c r="E76" s="18"/>
      <c r="F76" s="39">
        <v>163628.32</v>
      </c>
      <c r="G76" s="20"/>
      <c r="H76" s="120"/>
      <c r="I76" s="20"/>
      <c r="J76" s="19">
        <f>D76+F76+H76</f>
        <v>163628.32</v>
      </c>
      <c r="K76" s="51">
        <f t="shared" si="6"/>
        <v>0</v>
      </c>
      <c r="L76" s="65">
        <v>0</v>
      </c>
    </row>
    <row r="77" spans="1:12" ht="24" customHeight="1">
      <c r="A77" s="62"/>
      <c r="B77" s="40"/>
      <c r="C77" s="26" t="s">
        <v>49</v>
      </c>
      <c r="D77" s="18"/>
      <c r="E77" s="18"/>
      <c r="F77" s="20">
        <f>F76</f>
        <v>163628.32</v>
      </c>
      <c r="G77" s="20"/>
      <c r="H77" s="120"/>
      <c r="I77" s="20"/>
      <c r="J77" s="19">
        <f>D77+F77+H77</f>
        <v>163628.32</v>
      </c>
      <c r="K77" s="51">
        <v>0</v>
      </c>
      <c r="L77" s="65">
        <v>0</v>
      </c>
    </row>
    <row r="78" spans="1:12" ht="43.5" customHeight="1" thickBot="1">
      <c r="A78" s="134" t="s">
        <v>83</v>
      </c>
      <c r="B78" s="135"/>
      <c r="C78" s="72"/>
      <c r="D78" s="73">
        <f>D51+D52+D53+D55+D58+D60+D62+D63+D64+D69+D72</f>
        <v>1227164</v>
      </c>
      <c r="E78" s="73">
        <f>E50+E51+E58+E63+E64+E69</f>
        <v>500000</v>
      </c>
      <c r="F78" s="73">
        <f>F47+F74+F77</f>
        <v>20850235.009999994</v>
      </c>
      <c r="G78" s="73">
        <f>G76+G74+G47</f>
        <v>21247311.560000002</v>
      </c>
      <c r="H78" s="73">
        <f>H76+H74+H47</f>
        <v>8321793.359999999</v>
      </c>
      <c r="I78" s="73">
        <f>I76+I74+I47</f>
        <v>9460671.260000002</v>
      </c>
      <c r="J78" s="73">
        <f>D78+F78+H78</f>
        <v>30399192.369999994</v>
      </c>
      <c r="K78" s="73">
        <f>E78+G78+I78</f>
        <v>31207982.820000004</v>
      </c>
      <c r="L78" s="74">
        <f>K78/J78</f>
        <v>1.0266056558396657</v>
      </c>
    </row>
    <row r="79" ht="12.75">
      <c r="J79" s="4"/>
    </row>
  </sheetData>
  <sheetProtection/>
  <mergeCells count="13">
    <mergeCell ref="A78:B78"/>
    <mergeCell ref="L1:L2"/>
    <mergeCell ref="A1:A2"/>
    <mergeCell ref="B1:B2"/>
    <mergeCell ref="D1:D2"/>
    <mergeCell ref="E1:E2"/>
    <mergeCell ref="F1:G1"/>
    <mergeCell ref="B49:E49"/>
    <mergeCell ref="H1:H2"/>
    <mergeCell ref="I1:I2"/>
    <mergeCell ref="J1:J2"/>
    <mergeCell ref="K1:K2"/>
    <mergeCell ref="B3:D3"/>
  </mergeCells>
  <printOptions/>
  <pageMargins left="0.2362204724409449" right="0.2362204724409449" top="0.9448818897637796" bottom="0.1968503937007874" header="0" footer="0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22.7109375" style="0" customWidth="1"/>
    <col min="4" max="4" width="21.7109375" style="0" customWidth="1"/>
    <col min="5" max="5" width="25.7109375" style="0" customWidth="1"/>
    <col min="6" max="6" width="13.28125" style="0" customWidth="1"/>
    <col min="7" max="7" width="21.421875" style="0" customWidth="1"/>
  </cols>
  <sheetData>
    <row r="1" spans="2:7" ht="31.5" customHeight="1">
      <c r="B1" s="145" t="s">
        <v>84</v>
      </c>
      <c r="C1" s="146"/>
      <c r="D1" s="146"/>
      <c r="E1" s="147"/>
      <c r="F1" s="75"/>
      <c r="G1" s="76"/>
    </row>
    <row r="2" spans="2:7" ht="27.75" customHeight="1" thickBot="1">
      <c r="B2" s="93"/>
      <c r="C2" s="94">
        <v>2015</v>
      </c>
      <c r="D2" s="94">
        <v>2016</v>
      </c>
      <c r="E2" s="95" t="s">
        <v>77</v>
      </c>
      <c r="F2" s="75"/>
      <c r="G2" s="76"/>
    </row>
    <row r="3" spans="2:7" ht="24.75" customHeight="1">
      <c r="B3" s="97" t="s">
        <v>85</v>
      </c>
      <c r="C3" s="96">
        <v>32532871.4</v>
      </c>
      <c r="D3" s="89">
        <v>34703365.43</v>
      </c>
      <c r="E3" s="90">
        <f>D3/C3</f>
        <v>1.0667169523191857</v>
      </c>
      <c r="F3" s="75"/>
      <c r="G3" s="76"/>
    </row>
    <row r="4" spans="2:7" ht="24.75" customHeight="1">
      <c r="B4" s="98" t="s">
        <v>86</v>
      </c>
      <c r="C4" s="25">
        <v>30399192.37</v>
      </c>
      <c r="D4" s="24">
        <v>31207982.82</v>
      </c>
      <c r="E4" s="91">
        <f>D4/C4</f>
        <v>1.0266056558396652</v>
      </c>
      <c r="F4" s="75"/>
      <c r="G4" s="76"/>
    </row>
    <row r="5" spans="2:7" ht="24.75" customHeight="1">
      <c r="B5" s="98" t="s">
        <v>87</v>
      </c>
      <c r="C5" s="25">
        <v>0</v>
      </c>
      <c r="D5" s="109">
        <v>0</v>
      </c>
      <c r="E5" s="91">
        <v>0</v>
      </c>
      <c r="F5" s="75"/>
      <c r="G5" s="76"/>
    </row>
    <row r="6" spans="2:7" ht="24.75" customHeight="1" thickBot="1">
      <c r="B6" s="99" t="s">
        <v>88</v>
      </c>
      <c r="C6" s="108">
        <v>2133679.03</v>
      </c>
      <c r="D6" s="92">
        <f>D3-D4</f>
        <v>3495382.6099999994</v>
      </c>
      <c r="E6" s="110">
        <f>D6/C6</f>
        <v>1.6381951365946543</v>
      </c>
      <c r="F6" s="77"/>
      <c r="G6" s="77"/>
    </row>
    <row r="7" spans="2:7" ht="12.75">
      <c r="B7" s="78"/>
      <c r="C7" s="79"/>
      <c r="D7" s="80"/>
      <c r="E7" s="81"/>
      <c r="F7" s="77"/>
      <c r="G7" s="77"/>
    </row>
    <row r="8" spans="2:7" ht="12.75">
      <c r="B8" s="78"/>
      <c r="C8" s="79"/>
      <c r="D8" s="80"/>
      <c r="E8" s="81"/>
      <c r="F8" s="77"/>
      <c r="G8" s="77"/>
    </row>
    <row r="9" spans="2:7" ht="12.75">
      <c r="B9" s="78"/>
      <c r="C9" s="79"/>
      <c r="D9" s="79"/>
      <c r="E9" s="81"/>
      <c r="F9" s="77"/>
      <c r="G9" s="77"/>
    </row>
    <row r="10" spans="1:7" ht="27" customHeight="1">
      <c r="A10" s="148" t="s">
        <v>95</v>
      </c>
      <c r="B10" s="149"/>
      <c r="C10" s="149"/>
      <c r="D10" s="149"/>
      <c r="E10" s="149"/>
      <c r="F10" s="100"/>
      <c r="G10" s="82"/>
    </row>
    <row r="11" spans="2:7" ht="12.75">
      <c r="B11" s="82"/>
      <c r="C11" s="82"/>
      <c r="D11" s="82"/>
      <c r="E11" s="82"/>
      <c r="F11" s="82"/>
      <c r="G11" s="82"/>
    </row>
    <row r="12" spans="2:7" ht="12.75">
      <c r="B12" s="78"/>
      <c r="C12" s="79"/>
      <c r="D12" s="79"/>
      <c r="E12" s="81"/>
      <c r="F12" s="77"/>
      <c r="G12" s="77"/>
    </row>
    <row r="13" spans="2:7" ht="15.75" customHeight="1">
      <c r="B13" s="83" t="s">
        <v>107</v>
      </c>
      <c r="C13" s="1"/>
      <c r="D13" s="1"/>
      <c r="E13" s="85" t="s">
        <v>90</v>
      </c>
      <c r="F13" s="86"/>
      <c r="G13" s="77"/>
    </row>
    <row r="14" spans="2:7" ht="20.25" customHeight="1">
      <c r="B14" s="23"/>
      <c r="C14" s="1"/>
      <c r="D14" s="1"/>
      <c r="E14" s="87" t="s">
        <v>62</v>
      </c>
      <c r="F14" s="88"/>
      <c r="G14" s="84"/>
    </row>
  </sheetData>
  <sheetProtection/>
  <mergeCells count="2">
    <mergeCell ref="B1:E1"/>
    <mergeCell ref="A10:E1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Centar za kulturu</dc:creator>
  <cp:keywords/>
  <dc:description/>
  <cp:lastModifiedBy>NMVa_server</cp:lastModifiedBy>
  <cp:lastPrinted>2017-02-07T09:48:12Z</cp:lastPrinted>
  <dcterms:created xsi:type="dcterms:W3CDTF">2007-05-17T11:32:03Z</dcterms:created>
  <dcterms:modified xsi:type="dcterms:W3CDTF">2017-02-07T13:52:18Z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2057-9.1.0.4758</vt:lpwstr>
  </property>
</Properties>
</file>